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5805" windowWidth="11340" windowHeight="6030" activeTab="0"/>
  </bookViews>
  <sheets>
    <sheet name="Princ" sheetId="1" r:id="rId1"/>
    <sheet name="BD" sheetId="2" r:id="rId2"/>
    <sheet name="Imprime" sheetId="3" r:id="rId3"/>
    <sheet name="Resum" sheetId="4" r:id="rId4"/>
    <sheet name="Ajuda" sheetId="5" r:id="rId5"/>
  </sheets>
  <definedNames/>
  <calcPr fullCalcOnLoad="1"/>
</workbook>
</file>

<file path=xl/sharedStrings.xml><?xml version="1.0" encoding="utf-8"?>
<sst xmlns="http://schemas.openxmlformats.org/spreadsheetml/2006/main" count="77" uniqueCount="64">
  <si>
    <t>dia</t>
  </si>
  <si>
    <t>mês</t>
  </si>
  <si>
    <t>ano</t>
  </si>
  <si>
    <t>Calen</t>
  </si>
  <si>
    <t>Data
Atual</t>
  </si>
  <si>
    <t>dia 01</t>
  </si>
  <si>
    <t>Dia Max:</t>
  </si>
  <si>
    <t>ano\4</t>
  </si>
  <si>
    <t>ano/100</t>
  </si>
  <si>
    <t>ano/400</t>
  </si>
  <si>
    <t>Conclus:</t>
  </si>
  <si>
    <t>Cálculo do Tipo do Ano</t>
  </si>
  <si>
    <t>DOM</t>
  </si>
  <si>
    <t>SEG</t>
  </si>
  <si>
    <t>TER</t>
  </si>
  <si>
    <t>QUA</t>
  </si>
  <si>
    <t>QUI</t>
  </si>
  <si>
    <t>SEX</t>
  </si>
  <si>
    <t>SÁB</t>
  </si>
  <si>
    <t>Data Base</t>
  </si>
  <si>
    <t>Base:</t>
  </si>
  <si>
    <t>Contra base:</t>
  </si>
  <si>
    <t>Pesquisar:</t>
  </si>
  <si>
    <t>Data Pesquisa</t>
  </si>
  <si>
    <t>http://geocities.yahoo.com.br/erisexcel</t>
  </si>
  <si>
    <t>erisexcel@yahoo.com.br</t>
  </si>
  <si>
    <t>Erisvaldo Ferreira Silva Almeida Ribeiro</t>
  </si>
  <si>
    <t>eris - Calendário de Plantões 12 x 36</t>
  </si>
  <si>
    <t>Imprimir:</t>
  </si>
  <si>
    <t>Ant.</t>
  </si>
  <si>
    <t>Prox.</t>
  </si>
  <si>
    <t>Mês</t>
  </si>
  <si>
    <t>Ano</t>
  </si>
  <si>
    <t>Atual:</t>
  </si>
  <si>
    <t>Fechar Programa</t>
  </si>
  <si>
    <t>Sair do Excel</t>
  </si>
  <si>
    <t>dias ímpares</t>
  </si>
  <si>
    <t>dias pares</t>
  </si>
  <si>
    <t>Plantão de:</t>
  </si>
  <si>
    <t>Calendário de</t>
  </si>
  <si>
    <t>Plantões 12x36</t>
  </si>
  <si>
    <t>Resumo anual de plantões (pares ou ímpares) de cada mês</t>
  </si>
  <si>
    <t>Janeiro</t>
  </si>
  <si>
    <t>Fevereiro</t>
  </si>
  <si>
    <t>Março</t>
  </si>
  <si>
    <t>Abril</t>
  </si>
  <si>
    <t>Maio</t>
  </si>
  <si>
    <t>Junho</t>
  </si>
  <si>
    <t>Julho</t>
  </si>
  <si>
    <t>Agosto</t>
  </si>
  <si>
    <t>Setembro</t>
  </si>
  <si>
    <t>Outubro</t>
  </si>
  <si>
    <t>Novembro</t>
  </si>
  <si>
    <t>Dezembro</t>
  </si>
  <si>
    <t>Data Base:</t>
  </si>
  <si>
    <t>Calendário de Plantões 12x36 - AJUDA</t>
  </si>
  <si>
    <t>Voltar para</t>
  </si>
  <si>
    <t>Tela Inicial</t>
  </si>
  <si>
    <t>&lt;-- Clique ao lado para voltar a data atual.</t>
  </si>
  <si>
    <t>a</t>
  </si>
  <si>
    <t>plantão A</t>
  </si>
  <si>
    <t>b</t>
  </si>
  <si>
    <t>plantão B</t>
  </si>
  <si>
    <t>Visite o site (clicando aqui) para uma posterior atualização.</t>
  </si>
</sst>
</file>

<file path=xl/styles.xml><?xml version="1.0" encoding="utf-8"?>
<styleSheet xmlns="http://schemas.openxmlformats.org/spreadsheetml/2006/main">
  <numFmts count="14">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d/m"/>
    <numFmt numFmtId="165" formatCode="mmm\-yy"/>
    <numFmt numFmtId="166" formatCode="d\-mmm\-yy"/>
    <numFmt numFmtId="167" formatCode="d\ \ mmmm\,\ yyyy"/>
    <numFmt numFmtId="168" formatCode="d\ \ &quot;de&quot;\ mmmm\ &quot;de&quot;\ yyyy"/>
    <numFmt numFmtId="169" formatCode="dd\ \ &quot;de&quot;\ mmmm\ &quot;de&quot;\ yyyy"/>
  </numFmts>
  <fonts count="36">
    <font>
      <sz val="10"/>
      <name val="Arial"/>
      <family val="0"/>
    </font>
    <font>
      <b/>
      <sz val="12"/>
      <name val="Arial"/>
      <family val="2"/>
    </font>
    <font>
      <sz val="12"/>
      <name val="Arial"/>
      <family val="2"/>
    </font>
    <font>
      <b/>
      <sz val="10"/>
      <name val="Arial"/>
      <family val="2"/>
    </font>
    <font>
      <b/>
      <sz val="12"/>
      <color indexed="10"/>
      <name val="Arial"/>
      <family val="2"/>
    </font>
    <font>
      <sz val="12"/>
      <color indexed="10"/>
      <name val="Arial"/>
      <family val="2"/>
    </font>
    <font>
      <b/>
      <sz val="12"/>
      <color indexed="17"/>
      <name val="Arial"/>
      <family val="2"/>
    </font>
    <font>
      <sz val="12"/>
      <color indexed="17"/>
      <name val="Arial"/>
      <family val="2"/>
    </font>
    <font>
      <b/>
      <sz val="26"/>
      <name val="Times New Roman TUR"/>
      <family val="1"/>
    </font>
    <font>
      <b/>
      <sz val="10"/>
      <color indexed="12"/>
      <name val="Arial"/>
      <family val="2"/>
    </font>
    <font>
      <sz val="10"/>
      <color indexed="10"/>
      <name val="Arial"/>
      <family val="2"/>
    </font>
    <font>
      <sz val="10"/>
      <color indexed="17"/>
      <name val="Arial"/>
      <family val="2"/>
    </font>
    <font>
      <i/>
      <sz val="10"/>
      <name val="Arial"/>
      <family val="2"/>
    </font>
    <font>
      <sz val="12"/>
      <color indexed="8"/>
      <name val="Arial"/>
      <family val="2"/>
    </font>
    <font>
      <b/>
      <sz val="48"/>
      <color indexed="8"/>
      <name val="Times New Roman TUR"/>
      <family val="1"/>
    </font>
    <font>
      <sz val="48"/>
      <color indexed="8"/>
      <name val="Arial"/>
      <family val="0"/>
    </font>
    <font>
      <b/>
      <sz val="24"/>
      <color indexed="8"/>
      <name val="Arial"/>
      <family val="2"/>
    </font>
    <font>
      <sz val="24"/>
      <color indexed="8"/>
      <name val="Arial"/>
      <family val="2"/>
    </font>
    <font>
      <b/>
      <sz val="20"/>
      <color indexed="8"/>
      <name val="Arial"/>
      <family val="2"/>
    </font>
    <font>
      <sz val="20"/>
      <color indexed="8"/>
      <name val="Arial"/>
      <family val="2"/>
    </font>
    <font>
      <sz val="14"/>
      <color indexed="8"/>
      <name val="Arial"/>
      <family val="2"/>
    </font>
    <font>
      <u val="single"/>
      <sz val="10"/>
      <color indexed="12"/>
      <name val="Arial"/>
      <family val="0"/>
    </font>
    <font>
      <sz val="9"/>
      <color indexed="55"/>
      <name val="Arial"/>
      <family val="2"/>
    </font>
    <font>
      <b/>
      <i/>
      <sz val="12"/>
      <color indexed="9"/>
      <name val="Arial"/>
      <family val="2"/>
    </font>
    <font>
      <b/>
      <sz val="9"/>
      <color indexed="12"/>
      <name val="Arial"/>
      <family val="2"/>
    </font>
    <font>
      <b/>
      <sz val="10"/>
      <color indexed="17"/>
      <name val="Arial"/>
      <family val="2"/>
    </font>
    <font>
      <b/>
      <sz val="13"/>
      <color indexed="8"/>
      <name val="Arial"/>
      <family val="2"/>
    </font>
    <font>
      <sz val="14"/>
      <name val="Arial"/>
      <family val="2"/>
    </font>
    <font>
      <b/>
      <sz val="12"/>
      <color indexed="8"/>
      <name val="Arial"/>
      <family val="2"/>
    </font>
    <font>
      <sz val="16"/>
      <color indexed="8"/>
      <name val="Arial"/>
      <family val="2"/>
    </font>
    <font>
      <sz val="20"/>
      <color indexed="17"/>
      <name val="Arial"/>
      <family val="2"/>
    </font>
    <font>
      <b/>
      <sz val="12"/>
      <color indexed="58"/>
      <name val="Arial"/>
      <family val="2"/>
    </font>
    <font>
      <sz val="10"/>
      <color indexed="12"/>
      <name val="Arial"/>
      <family val="2"/>
    </font>
    <font>
      <u val="single"/>
      <sz val="10"/>
      <color indexed="36"/>
      <name val="Arial"/>
      <family val="0"/>
    </font>
    <font>
      <sz val="8"/>
      <name val="Arial"/>
      <family val="2"/>
    </font>
    <font>
      <b/>
      <sz val="10"/>
      <color indexed="16"/>
      <name val="Arial"/>
      <family val="2"/>
    </font>
  </fonts>
  <fills count="10">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color indexed="63"/>
      </left>
      <right>
        <color indexed="63"/>
      </right>
      <top>
        <color indexed="63"/>
      </top>
      <bottom style="thick">
        <color indexed="8"/>
      </bottom>
    </border>
    <border>
      <left style="thin"/>
      <right>
        <color indexed="63"/>
      </right>
      <top>
        <color indexed="63"/>
      </top>
      <bottom style="thin"/>
    </border>
    <border>
      <left style="thin"/>
      <right>
        <color indexed="63"/>
      </right>
      <top style="thin"/>
      <bottom>
        <color indexed="63"/>
      </bottom>
    </border>
    <border>
      <left>
        <color indexed="63"/>
      </left>
      <right style="thick">
        <color indexed="31"/>
      </right>
      <top>
        <color indexed="63"/>
      </top>
      <bottom>
        <color indexed="63"/>
      </bottom>
    </border>
    <border>
      <left>
        <color indexed="63"/>
      </left>
      <right style="thick">
        <color indexed="31"/>
      </right>
      <top>
        <color indexed="63"/>
      </top>
      <bottom style="thick">
        <color indexed="31"/>
      </bottom>
    </border>
    <border>
      <left>
        <color indexed="63"/>
      </left>
      <right>
        <color indexed="63"/>
      </right>
      <top style="thick">
        <color indexed="31"/>
      </top>
      <bottom style="thick">
        <color indexed="31"/>
      </bottom>
    </border>
    <border>
      <left style="thick">
        <color indexed="31"/>
      </left>
      <right>
        <color indexed="63"/>
      </right>
      <top>
        <color indexed="63"/>
      </top>
      <bottom style="thick">
        <color indexed="31"/>
      </bottom>
    </border>
    <border>
      <left>
        <color indexed="63"/>
      </left>
      <right>
        <color indexed="63"/>
      </right>
      <top>
        <color indexed="63"/>
      </top>
      <bottom style="thick">
        <color indexed="31"/>
      </bottom>
    </border>
    <border>
      <left style="thick">
        <color indexed="31"/>
      </left>
      <right>
        <color indexed="63"/>
      </right>
      <top style="thick">
        <color indexed="31"/>
      </top>
      <bottom style="thick">
        <color indexed="31"/>
      </bottom>
    </border>
    <border>
      <left>
        <color indexed="63"/>
      </left>
      <right>
        <color indexed="63"/>
      </right>
      <top style="thick">
        <color indexed="31"/>
      </top>
      <bottom>
        <color indexed="63"/>
      </bottom>
    </border>
    <border>
      <left style="thick">
        <color indexed="31"/>
      </left>
      <right style="thick">
        <color indexed="31"/>
      </right>
      <top>
        <color indexed="63"/>
      </top>
      <bottom>
        <color indexed="63"/>
      </bottom>
    </border>
    <border>
      <left style="thick">
        <color indexed="31"/>
      </left>
      <right style="thick">
        <color indexed="31"/>
      </right>
      <top>
        <color indexed="63"/>
      </top>
      <bottom style="thick">
        <color indexed="31"/>
      </bottom>
    </border>
    <border>
      <left style="thick">
        <color indexed="31"/>
      </left>
      <right>
        <color indexed="63"/>
      </right>
      <top>
        <color indexed="63"/>
      </top>
      <bottom>
        <color indexed="63"/>
      </bottom>
    </border>
    <border>
      <left>
        <color indexed="63"/>
      </left>
      <right style="thick">
        <color indexed="31"/>
      </right>
      <top style="thick">
        <color indexed="31"/>
      </top>
      <bottom style="thick">
        <color indexed="31"/>
      </bottom>
    </border>
    <border>
      <left style="thick">
        <color indexed="31"/>
      </left>
      <right style="thick">
        <color indexed="31"/>
      </right>
      <top style="thick">
        <color indexed="31"/>
      </top>
      <bottom style="thick">
        <color indexed="31"/>
      </bottom>
    </border>
    <border>
      <left style="thick">
        <color indexed="31"/>
      </left>
      <right style="thick">
        <color indexed="31"/>
      </right>
      <top style="thick">
        <color indexed="31"/>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ck">
        <color indexed="9"/>
      </left>
      <right>
        <color indexed="63"/>
      </right>
      <top>
        <color indexed="63"/>
      </top>
      <bottom>
        <color indexed="63"/>
      </bottom>
    </border>
    <border>
      <left style="thick">
        <color indexed="9"/>
      </left>
      <right>
        <color indexed="63"/>
      </right>
      <top>
        <color indexed="63"/>
      </top>
      <bottom style="thick">
        <color indexed="8"/>
      </bottom>
    </border>
    <border>
      <left>
        <color indexed="63"/>
      </left>
      <right style="thick">
        <color indexed="9"/>
      </right>
      <top>
        <color indexed="63"/>
      </top>
      <bottom>
        <color indexed="63"/>
      </bottom>
    </border>
    <border>
      <left>
        <color indexed="63"/>
      </left>
      <right style="thick">
        <color indexed="9"/>
      </right>
      <top>
        <color indexed="63"/>
      </top>
      <bottom style="thick">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7">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14" fontId="3" fillId="0" borderId="0" xfId="0" applyNumberFormat="1" applyFont="1" applyAlignment="1">
      <alignment horizontal="center" vertical="center"/>
    </xf>
    <xf numFmtId="0" fontId="16" fillId="0" borderId="0" xfId="0" applyFont="1" applyFill="1" applyAlignment="1">
      <alignment horizontal="center" vertical="center"/>
    </xf>
    <xf numFmtId="0" fontId="13" fillId="0" borderId="0" xfId="0" applyFont="1" applyFill="1" applyAlignment="1">
      <alignment horizontal="center" vertical="center"/>
    </xf>
    <xf numFmtId="0" fontId="15" fillId="0" borderId="0" xfId="0" applyFont="1" applyFill="1" applyBorder="1" applyAlignment="1">
      <alignment horizontal="center" vertical="center"/>
    </xf>
    <xf numFmtId="0" fontId="15" fillId="0" borderId="1" xfId="0" applyFont="1" applyFill="1" applyBorder="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9"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xf numFmtId="14" fontId="0" fillId="0" borderId="0" xfId="0" applyNumberFormat="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9" fillId="0" borderId="0" xfId="0" applyFont="1" applyAlignment="1">
      <alignment horizontal="center" vertical="center"/>
    </xf>
    <xf numFmtId="0" fontId="6" fillId="2" borderId="0" xfId="0" applyFont="1" applyFill="1" applyAlignment="1" applyProtection="1">
      <alignment horizontal="center" vertical="center"/>
      <protection/>
    </xf>
    <xf numFmtId="0" fontId="2" fillId="3" borderId="0" xfId="0" applyFont="1" applyFill="1" applyAlignment="1" applyProtection="1">
      <alignment horizontal="center" vertical="center"/>
      <protection/>
    </xf>
    <xf numFmtId="0" fontId="0" fillId="0" borderId="0" xfId="0" applyFont="1" applyFill="1" applyAlignment="1" applyProtection="1" quotePrefix="1">
      <alignment horizontal="center" vertical="center"/>
      <protection/>
    </xf>
    <xf numFmtId="9" fontId="2" fillId="0" borderId="0" xfId="0" applyNumberFormat="1" applyFont="1" applyFill="1" applyAlignment="1" applyProtection="1">
      <alignment horizontal="center" vertical="center"/>
      <protection/>
    </xf>
    <xf numFmtId="0" fontId="2" fillId="0" borderId="0" xfId="0" applyFont="1" applyFill="1" applyAlignment="1" applyProtection="1">
      <alignment horizontal="center" vertical="center"/>
      <protection/>
    </xf>
    <xf numFmtId="0" fontId="2" fillId="4" borderId="4" xfId="0" applyFont="1" applyFill="1" applyBorder="1" applyAlignment="1" applyProtection="1">
      <alignment horizontal="center" vertical="center"/>
      <protection/>
    </xf>
    <xf numFmtId="0" fontId="2" fillId="4" borderId="5" xfId="0" applyFont="1" applyFill="1" applyBorder="1" applyAlignment="1" applyProtection="1">
      <alignment horizontal="center" vertical="center"/>
      <protection/>
    </xf>
    <xf numFmtId="10" fontId="2" fillId="0" borderId="0" xfId="0" applyNumberFormat="1" applyFont="1" applyFill="1" applyAlignment="1" applyProtection="1">
      <alignment horizontal="center" vertical="center"/>
      <protection/>
    </xf>
    <xf numFmtId="0" fontId="4" fillId="5" borderId="0" xfId="0" applyFont="1" applyFill="1" applyAlignment="1" applyProtection="1">
      <alignment horizontal="center" vertical="center"/>
      <protection/>
    </xf>
    <xf numFmtId="0" fontId="1" fillId="3" borderId="0" xfId="0" applyFont="1" applyFill="1" applyAlignment="1" applyProtection="1">
      <alignment horizontal="center" vertical="center"/>
      <protection/>
    </xf>
    <xf numFmtId="0" fontId="1" fillId="4" borderId="0" xfId="0" applyFont="1" applyFill="1" applyAlignment="1" applyProtection="1">
      <alignment horizontal="center" vertical="center"/>
      <protection/>
    </xf>
    <xf numFmtId="0" fontId="10" fillId="5" borderId="0" xfId="0" applyFont="1" applyFill="1" applyAlignment="1" applyProtection="1">
      <alignment horizontal="center" vertical="center"/>
      <protection/>
    </xf>
    <xf numFmtId="0" fontId="0" fillId="4" borderId="0" xfId="0" applyFont="1" applyFill="1" applyAlignment="1" applyProtection="1">
      <alignment horizontal="center" vertical="center"/>
      <protection/>
    </xf>
    <xf numFmtId="0" fontId="7" fillId="2" borderId="0" xfId="0" applyFont="1" applyFill="1" applyAlignment="1" applyProtection="1">
      <alignment horizontal="center" vertical="center"/>
      <protection/>
    </xf>
    <xf numFmtId="0" fontId="11" fillId="2" borderId="0" xfId="0" applyFont="1" applyFill="1" applyAlignment="1" applyProtection="1">
      <alignment horizontal="center" vertical="center"/>
      <protection/>
    </xf>
    <xf numFmtId="0" fontId="5" fillId="5" borderId="0" xfId="0" applyFont="1" applyFill="1" applyAlignment="1" applyProtection="1">
      <alignment horizontal="center" vertical="center"/>
      <protection/>
    </xf>
    <xf numFmtId="0" fontId="2" fillId="4" borderId="0" xfId="0" applyFont="1" applyFill="1" applyAlignment="1" applyProtection="1">
      <alignment horizontal="center" vertical="center"/>
      <protection/>
    </xf>
    <xf numFmtId="0" fontId="22" fillId="3" borderId="0" xfId="0" applyFont="1" applyFill="1" applyAlignment="1" applyProtection="1">
      <alignment horizontal="center"/>
      <protection/>
    </xf>
    <xf numFmtId="0" fontId="2" fillId="6" borderId="0" xfId="0" applyFont="1" applyFill="1" applyAlignment="1" applyProtection="1">
      <alignment horizontal="left" vertical="center"/>
      <protection/>
    </xf>
    <xf numFmtId="0" fontId="0" fillId="0" borderId="0" xfId="0" applyFont="1" applyFill="1" applyAlignment="1" applyProtection="1" quotePrefix="1">
      <alignment horizontal="left" vertical="center"/>
      <protection/>
    </xf>
    <xf numFmtId="0" fontId="2" fillId="0" borderId="0" xfId="0" applyFont="1" applyFill="1" applyAlignment="1" applyProtection="1">
      <alignment horizontal="left" vertical="center"/>
      <protection/>
    </xf>
    <xf numFmtId="0" fontId="2" fillId="6"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34" fillId="3" borderId="0" xfId="0" applyFont="1" applyFill="1" applyAlignment="1" applyProtection="1">
      <alignment horizontal="left" vertical="center"/>
      <protection/>
    </xf>
    <xf numFmtId="0" fontId="25" fillId="7" borderId="6" xfId="0" applyFont="1" applyFill="1" applyBorder="1" applyAlignment="1" applyProtection="1">
      <alignment horizontal="center" vertical="center"/>
      <protection/>
    </xf>
    <xf numFmtId="0" fontId="6" fillId="3" borderId="0" xfId="0" applyFont="1" applyFill="1" applyAlignment="1" applyProtection="1">
      <alignment horizontal="center" vertical="center"/>
      <protection/>
    </xf>
    <xf numFmtId="0" fontId="0" fillId="4" borderId="0" xfId="0" applyFill="1" applyBorder="1" applyAlignment="1" applyProtection="1">
      <alignment horizontal="center" vertical="center"/>
      <protection/>
    </xf>
    <xf numFmtId="0" fontId="0" fillId="4" borderId="7" xfId="0" applyFill="1" applyBorder="1" applyAlignment="1" applyProtection="1">
      <alignment horizontal="center" vertical="center"/>
      <protection/>
    </xf>
    <xf numFmtId="0" fontId="0" fillId="4" borderId="8" xfId="0" applyFill="1" applyBorder="1" applyAlignment="1" applyProtection="1">
      <alignment horizontal="center" vertical="center"/>
      <protection/>
    </xf>
    <xf numFmtId="0" fontId="25" fillId="7" borderId="9" xfId="0" applyFont="1" applyFill="1" applyBorder="1" applyAlignment="1" applyProtection="1">
      <alignment horizontal="right" vertical="center"/>
      <protection/>
    </xf>
    <xf numFmtId="0" fontId="25" fillId="7" borderId="6" xfId="0" applyFont="1" applyFill="1" applyBorder="1" applyAlignment="1" applyProtection="1">
      <alignment horizontal="right" vertical="center"/>
      <protection/>
    </xf>
    <xf numFmtId="0" fontId="0" fillId="8" borderId="10" xfId="0" applyFont="1" applyFill="1" applyBorder="1" applyAlignment="1" applyProtection="1">
      <alignment horizontal="center" vertical="center"/>
      <protection/>
    </xf>
    <xf numFmtId="0" fontId="12" fillId="8" borderId="11" xfId="0" applyFont="1" applyFill="1" applyBorder="1" applyAlignment="1" applyProtection="1">
      <alignment horizontal="center" vertical="center"/>
      <protection/>
    </xf>
    <xf numFmtId="0" fontId="35" fillId="8" borderId="12" xfId="0" applyFont="1" applyFill="1" applyBorder="1" applyAlignment="1" applyProtection="1">
      <alignment horizontal="center" vertical="center"/>
      <protection locked="0"/>
    </xf>
    <xf numFmtId="0" fontId="0" fillId="8" borderId="13" xfId="0" applyFont="1" applyFill="1" applyBorder="1" applyAlignment="1" applyProtection="1">
      <alignment horizontal="center" vertical="center"/>
      <protection/>
    </xf>
    <xf numFmtId="0" fontId="0" fillId="8" borderId="4" xfId="0" applyFont="1" applyFill="1" applyBorder="1" applyAlignment="1" applyProtection="1">
      <alignment horizontal="center" vertical="center"/>
      <protection/>
    </xf>
    <xf numFmtId="0" fontId="35" fillId="8" borderId="7" xfId="0" applyFont="1" applyFill="1" applyBorder="1" applyAlignment="1" applyProtection="1" quotePrefix="1">
      <alignment horizontal="center" vertical="center"/>
      <protection locked="0"/>
    </xf>
    <xf numFmtId="0" fontId="35" fillId="8" borderId="5" xfId="0" applyFont="1" applyFill="1" applyBorder="1" applyAlignment="1" applyProtection="1">
      <alignment horizontal="center" vertical="center"/>
      <protection locked="0"/>
    </xf>
    <xf numFmtId="169" fontId="0" fillId="8" borderId="9" xfId="0" applyNumberFormat="1" applyFont="1" applyFill="1" applyBorder="1" applyAlignment="1" applyProtection="1" quotePrefix="1">
      <alignment horizontal="center" vertical="center"/>
      <protection/>
    </xf>
    <xf numFmtId="169" fontId="0" fillId="8" borderId="6" xfId="0" applyNumberFormat="1" applyFont="1" applyFill="1" applyBorder="1" applyAlignment="1" applyProtection="1" quotePrefix="1">
      <alignment horizontal="center" vertical="center"/>
      <protection/>
    </xf>
    <xf numFmtId="169" fontId="0" fillId="8" borderId="14" xfId="0" applyNumberFormat="1" applyFont="1" applyFill="1" applyBorder="1" applyAlignment="1" applyProtection="1" quotePrefix="1">
      <alignment horizontal="center" vertical="center"/>
      <protection/>
    </xf>
    <xf numFmtId="0" fontId="12" fillId="8" borderId="8"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protection/>
    </xf>
    <xf numFmtId="0" fontId="25" fillId="7" borderId="6" xfId="0" applyFont="1" applyFill="1" applyBorder="1" applyAlignment="1" applyProtection="1">
      <alignment horizontal="left" vertical="center"/>
      <protection/>
    </xf>
    <xf numFmtId="0" fontId="25" fillId="7" borderId="14"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8" fillId="4" borderId="7" xfId="0" applyFont="1" applyFill="1" applyBorder="1" applyAlignment="1" applyProtection="1">
      <alignment horizontal="center" vertical="center"/>
      <protection/>
    </xf>
    <xf numFmtId="0" fontId="8" fillId="4" borderId="8" xfId="0" applyFont="1" applyFill="1" applyBorder="1" applyAlignment="1" applyProtection="1">
      <alignment horizontal="center" vertical="center"/>
      <protection/>
    </xf>
    <xf numFmtId="0" fontId="12" fillId="8" borderId="15" xfId="0" applyFont="1" applyFill="1" applyBorder="1" applyAlignment="1" applyProtection="1">
      <alignment horizontal="left" vertical="center"/>
      <protection/>
    </xf>
    <xf numFmtId="165" fontId="24" fillId="8" borderId="15" xfId="0" applyNumberFormat="1" applyFont="1" applyFill="1" applyBorder="1" applyAlignment="1" applyProtection="1">
      <alignment horizontal="center" vertical="center"/>
      <protection/>
    </xf>
    <xf numFmtId="0" fontId="24" fillId="8" borderId="15" xfId="0" applyFont="1" applyFill="1" applyBorder="1" applyAlignment="1" applyProtection="1">
      <alignment horizontal="center" vertical="center"/>
      <protection/>
    </xf>
    <xf numFmtId="0" fontId="1" fillId="4" borderId="0" xfId="0" applyFont="1" applyFill="1" applyAlignment="1" applyProtection="1">
      <alignment horizontal="center" vertical="center"/>
      <protection/>
    </xf>
    <xf numFmtId="0" fontId="30" fillId="6" borderId="0" xfId="0" applyFont="1" applyFill="1" applyAlignment="1" applyProtection="1">
      <alignment horizontal="center" vertical="center" textRotation="90"/>
      <protection/>
    </xf>
    <xf numFmtId="0" fontId="23" fillId="6" borderId="0" xfId="0" applyFont="1" applyFill="1" applyAlignment="1" applyProtection="1">
      <alignment horizontal="center" vertical="center"/>
      <protection/>
    </xf>
    <xf numFmtId="0" fontId="23" fillId="0" borderId="0" xfId="0" applyFont="1" applyAlignment="1" applyProtection="1">
      <alignment vertical="center"/>
      <protection/>
    </xf>
    <xf numFmtId="0" fontId="21" fillId="6" borderId="0" xfId="15" applyFill="1" applyAlignment="1" applyProtection="1">
      <alignment horizontal="center" vertical="center"/>
      <protection/>
    </xf>
    <xf numFmtId="0" fontId="0" fillId="0" borderId="0" xfId="0" applyAlignment="1" applyProtection="1">
      <alignment horizontal="center" vertical="center"/>
      <protection/>
    </xf>
    <xf numFmtId="0" fontId="35" fillId="8" borderId="16"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xf>
    <xf numFmtId="0" fontId="4" fillId="5" borderId="0" xfId="0" applyFont="1" applyFill="1" applyAlignment="1" applyProtection="1">
      <alignment horizontal="center" vertical="center"/>
      <protection/>
    </xf>
    <xf numFmtId="0" fontId="35" fillId="8" borderId="15" xfId="0" applyFont="1" applyFill="1" applyBorder="1" applyAlignment="1" applyProtection="1" quotePrefix="1">
      <alignment horizontal="center" vertical="center"/>
      <protection locked="0"/>
    </xf>
    <xf numFmtId="0" fontId="35" fillId="8" borderId="15" xfId="0" applyFont="1" applyFill="1" applyBorder="1" applyAlignment="1" applyProtection="1">
      <alignment horizontal="center" vertical="center"/>
      <protection locked="0"/>
    </xf>
    <xf numFmtId="0" fontId="9" fillId="8" borderId="15" xfId="0" applyFont="1" applyFill="1" applyBorder="1" applyAlignment="1" applyProtection="1">
      <alignment horizontal="center" vertical="center"/>
      <protection/>
    </xf>
    <xf numFmtId="0" fontId="25" fillId="8" borderId="15" xfId="0" applyFont="1" applyFill="1" applyBorder="1" applyAlignment="1" applyProtection="1">
      <alignment horizontal="center" vertical="center"/>
      <protection/>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xf>
    <xf numFmtId="0" fontId="20" fillId="0" borderId="2"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xf>
    <xf numFmtId="0" fontId="28" fillId="0" borderId="0" xfId="0" applyFont="1" applyFill="1" applyAlignment="1">
      <alignment horizontal="center" vertical="center"/>
    </xf>
    <xf numFmtId="0" fontId="29" fillId="0" borderId="0" xfId="0" applyFont="1" applyFill="1" applyAlignment="1">
      <alignment horizontal="center" vertical="center"/>
    </xf>
    <xf numFmtId="0" fontId="14" fillId="0" borderId="2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1" xfId="0" applyFont="1" applyFill="1" applyBorder="1" applyAlignment="1">
      <alignment horizontal="center" vertical="center"/>
    </xf>
    <xf numFmtId="0" fontId="14" fillId="0" borderId="0"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4" xfId="0" applyFont="1" applyFill="1" applyBorder="1" applyAlignment="1">
      <alignment horizontal="center" vertical="center"/>
    </xf>
    <xf numFmtId="0" fontId="16" fillId="0" borderId="0" xfId="0" applyFont="1" applyFill="1" applyAlignment="1">
      <alignment horizontal="center" vertical="center"/>
    </xf>
    <xf numFmtId="0" fontId="20" fillId="0" borderId="25"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27"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2" xfId="0" applyFont="1" applyFill="1" applyBorder="1" applyAlignment="1">
      <alignment horizontal="center" vertical="center"/>
    </xf>
    <xf numFmtId="0" fontId="16"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31" fillId="0" borderId="0" xfId="0" applyFont="1" applyAlignment="1">
      <alignment horizontal="center"/>
    </xf>
    <xf numFmtId="0" fontId="32" fillId="9" borderId="28" xfId="15" applyFont="1" applyFill="1" applyBorder="1" applyAlignment="1">
      <alignment horizontal="center"/>
    </xf>
    <xf numFmtId="0" fontId="32" fillId="9" borderId="29" xfId="15" applyFont="1" applyFill="1" applyBorder="1" applyAlignment="1">
      <alignment horizontal="center"/>
    </xf>
    <xf numFmtId="0" fontId="32" fillId="9" borderId="30" xfId="15" applyFont="1" applyFill="1" applyBorder="1" applyAlignment="1">
      <alignment horizontal="center"/>
    </xf>
    <xf numFmtId="0" fontId="21" fillId="9" borderId="31" xfId="15" applyFill="1" applyBorder="1" applyAlignment="1">
      <alignment horizontal="center"/>
    </xf>
    <xf numFmtId="0" fontId="21" fillId="9" borderId="32" xfId="15" applyFill="1" applyBorder="1" applyAlignment="1">
      <alignment/>
    </xf>
    <xf numFmtId="0" fontId="21" fillId="9" borderId="33" xfId="15" applyFill="1" applyBorder="1" applyAlignment="1">
      <alignment/>
    </xf>
    <xf numFmtId="0" fontId="21" fillId="9" borderId="34" xfId="15" applyFill="1" applyBorder="1" applyAlignment="1">
      <alignment horizontal="center" vertical="top"/>
    </xf>
    <xf numFmtId="0" fontId="21" fillId="9" borderId="35" xfId="15" applyFill="1" applyBorder="1" applyAlignment="1">
      <alignment vertical="top"/>
    </xf>
    <xf numFmtId="0" fontId="21" fillId="9" borderId="36" xfId="15" applyFill="1" applyBorder="1" applyAlignment="1">
      <alignment vertical="top"/>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dxfs count="1">
    <dxf>
      <fill>
        <patternFill>
          <bgColor rgb="FFCC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juda!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20</xdr:col>
      <xdr:colOff>238125</xdr:colOff>
      <xdr:row>0</xdr:row>
      <xdr:rowOff>180975</xdr:rowOff>
    </xdr:to>
    <xdr:sp macro="[0]!hoje">
      <xdr:nvSpPr>
        <xdr:cNvPr id="1" name="Rectangle 45"/>
        <xdr:cNvSpPr>
          <a:spLocks/>
        </xdr:cNvSpPr>
      </xdr:nvSpPr>
      <xdr:spPr>
        <a:xfrm>
          <a:off x="0" y="0"/>
          <a:ext cx="51244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xdr:row>
      <xdr:rowOff>38100</xdr:rowOff>
    </xdr:from>
    <xdr:to>
      <xdr:col>14</xdr:col>
      <xdr:colOff>219075</xdr:colOff>
      <xdr:row>2</xdr:row>
      <xdr:rowOff>0</xdr:rowOff>
    </xdr:to>
    <xdr:sp macro="[0]!Mesmais">
      <xdr:nvSpPr>
        <xdr:cNvPr id="2" name="Rectangle 47"/>
        <xdr:cNvSpPr>
          <a:spLocks/>
        </xdr:cNvSpPr>
      </xdr:nvSpPr>
      <xdr:spPr>
        <a:xfrm>
          <a:off x="3400425" y="228600"/>
          <a:ext cx="219075" cy="152400"/>
        </a:xfrm>
        <a:prstGeom prst="rect">
          <a:avLst/>
        </a:prstGeom>
        <a:gradFill rotWithShape="1">
          <a:gsLst>
            <a:gs pos="0">
              <a:srgbClr val="FFFFFF"/>
            </a:gs>
            <a:gs pos="50000">
              <a:srgbClr val="FFFF00"/>
            </a:gs>
            <a:gs pos="100000">
              <a:srgbClr val="FFFFFF"/>
            </a:gs>
          </a:gsLst>
          <a:lin ang="5400000" scaled="1"/>
        </a:gradFill>
        <a:ln w="9525" cmpd="sng">
          <a:noFill/>
        </a:ln>
      </xdr:spPr>
      <xdr:txBody>
        <a:bodyPr vertOverflow="clip" wrap="square" anchor="ctr"/>
        <a:p>
          <a:pPr algn="ctr">
            <a:defRPr/>
          </a:pPr>
          <a:r>
            <a:rPr lang="en-US" cap="none" sz="1000" b="1" i="0" u="none" baseline="0">
              <a:solidFill>
                <a:srgbClr val="0000FF"/>
              </a:solidFill>
              <a:latin typeface="Arial"/>
              <a:ea typeface="Arial"/>
              <a:cs typeface="Arial"/>
            </a:rPr>
            <a:t>&gt;&gt;</a:t>
          </a:r>
        </a:p>
      </xdr:txBody>
    </xdr:sp>
    <xdr:clientData/>
  </xdr:twoCellAnchor>
  <xdr:twoCellAnchor>
    <xdr:from>
      <xdr:col>14</xdr:col>
      <xdr:colOff>0</xdr:colOff>
      <xdr:row>2</xdr:row>
      <xdr:rowOff>0</xdr:rowOff>
    </xdr:from>
    <xdr:to>
      <xdr:col>14</xdr:col>
      <xdr:colOff>219075</xdr:colOff>
      <xdr:row>2</xdr:row>
      <xdr:rowOff>152400</xdr:rowOff>
    </xdr:to>
    <xdr:sp macro="[0]!MesMenos">
      <xdr:nvSpPr>
        <xdr:cNvPr id="3" name="Rectangle 48"/>
        <xdr:cNvSpPr>
          <a:spLocks/>
        </xdr:cNvSpPr>
      </xdr:nvSpPr>
      <xdr:spPr>
        <a:xfrm>
          <a:off x="3400425" y="381000"/>
          <a:ext cx="219075" cy="152400"/>
        </a:xfrm>
        <a:prstGeom prst="rect">
          <a:avLst/>
        </a:prstGeom>
        <a:gradFill rotWithShape="1">
          <a:gsLst>
            <a:gs pos="0">
              <a:srgbClr val="FFFFFF"/>
            </a:gs>
            <a:gs pos="50000">
              <a:srgbClr val="FFFF00"/>
            </a:gs>
            <a:gs pos="100000">
              <a:srgbClr val="FFFFFF"/>
            </a:gs>
          </a:gsLst>
          <a:lin ang="5400000" scaled="1"/>
        </a:gradFill>
        <a:ln w="9525" cmpd="sng">
          <a:noFill/>
        </a:ln>
      </xdr:spPr>
      <xdr:txBody>
        <a:bodyPr vertOverflow="clip" wrap="square" anchor="ctr"/>
        <a:p>
          <a:pPr algn="ctr">
            <a:defRPr/>
          </a:pPr>
          <a:r>
            <a:rPr lang="en-US" cap="none" sz="1000" b="1" i="0" u="none" baseline="0">
              <a:solidFill>
                <a:srgbClr val="0000FF"/>
              </a:solidFill>
              <a:latin typeface="Arial"/>
              <a:ea typeface="Arial"/>
              <a:cs typeface="Arial"/>
            </a:rPr>
            <a:t>&lt;&lt;</a:t>
          </a:r>
        </a:p>
      </xdr:txBody>
    </xdr:sp>
    <xdr:clientData/>
  </xdr:twoCellAnchor>
  <xdr:twoCellAnchor>
    <xdr:from>
      <xdr:col>20</xdr:col>
      <xdr:colOff>0</xdr:colOff>
      <xdr:row>1</xdr:row>
      <xdr:rowOff>28575</xdr:rowOff>
    </xdr:from>
    <xdr:to>
      <xdr:col>20</xdr:col>
      <xdr:colOff>219075</xdr:colOff>
      <xdr:row>2</xdr:row>
      <xdr:rowOff>0</xdr:rowOff>
    </xdr:to>
    <xdr:sp macro="[0]!anomais">
      <xdr:nvSpPr>
        <xdr:cNvPr id="4" name="Rectangle 49"/>
        <xdr:cNvSpPr>
          <a:spLocks/>
        </xdr:cNvSpPr>
      </xdr:nvSpPr>
      <xdr:spPr>
        <a:xfrm>
          <a:off x="4886325" y="219075"/>
          <a:ext cx="219075" cy="161925"/>
        </a:xfrm>
        <a:prstGeom prst="rect">
          <a:avLst/>
        </a:prstGeom>
        <a:gradFill rotWithShape="1">
          <a:gsLst>
            <a:gs pos="0">
              <a:srgbClr val="FFFFFF"/>
            </a:gs>
            <a:gs pos="50000">
              <a:srgbClr val="FFFF00"/>
            </a:gs>
            <a:gs pos="100000">
              <a:srgbClr val="FFFFFF"/>
            </a:gs>
          </a:gsLst>
          <a:lin ang="5400000" scaled="1"/>
        </a:gradFill>
        <a:ln w="9525" cmpd="sng">
          <a:noFill/>
        </a:ln>
      </xdr:spPr>
      <xdr:txBody>
        <a:bodyPr vertOverflow="clip" wrap="square" anchor="ctr"/>
        <a:p>
          <a:pPr algn="ctr">
            <a:defRPr/>
          </a:pPr>
          <a:r>
            <a:rPr lang="en-US" cap="none" sz="1000" b="1" i="0" u="none" baseline="0">
              <a:solidFill>
                <a:srgbClr val="0000FF"/>
              </a:solidFill>
              <a:latin typeface="Arial"/>
              <a:ea typeface="Arial"/>
              <a:cs typeface="Arial"/>
            </a:rPr>
            <a:t>&gt;&gt;</a:t>
          </a:r>
        </a:p>
      </xdr:txBody>
    </xdr:sp>
    <xdr:clientData/>
  </xdr:twoCellAnchor>
  <xdr:twoCellAnchor>
    <xdr:from>
      <xdr:col>20</xdr:col>
      <xdr:colOff>0</xdr:colOff>
      <xdr:row>2</xdr:row>
      <xdr:rowOff>0</xdr:rowOff>
    </xdr:from>
    <xdr:to>
      <xdr:col>20</xdr:col>
      <xdr:colOff>209550</xdr:colOff>
      <xdr:row>2</xdr:row>
      <xdr:rowOff>161925</xdr:rowOff>
    </xdr:to>
    <xdr:sp macro="[0]!anomenos">
      <xdr:nvSpPr>
        <xdr:cNvPr id="5" name="Rectangle 50"/>
        <xdr:cNvSpPr>
          <a:spLocks/>
        </xdr:cNvSpPr>
      </xdr:nvSpPr>
      <xdr:spPr>
        <a:xfrm>
          <a:off x="4886325" y="381000"/>
          <a:ext cx="209550" cy="161925"/>
        </a:xfrm>
        <a:prstGeom prst="rect">
          <a:avLst/>
        </a:prstGeom>
        <a:gradFill rotWithShape="1">
          <a:gsLst>
            <a:gs pos="0">
              <a:srgbClr val="FFFFFF"/>
            </a:gs>
            <a:gs pos="50000">
              <a:srgbClr val="FFFF00"/>
            </a:gs>
            <a:gs pos="100000">
              <a:srgbClr val="FFFFFF"/>
            </a:gs>
          </a:gsLst>
          <a:lin ang="5400000" scaled="1"/>
        </a:gradFill>
        <a:ln w="9525" cmpd="sng">
          <a:noFill/>
        </a:ln>
      </xdr:spPr>
      <xdr:txBody>
        <a:bodyPr vertOverflow="clip" wrap="square" anchor="ctr"/>
        <a:p>
          <a:pPr algn="ctr">
            <a:defRPr/>
          </a:pPr>
          <a:r>
            <a:rPr lang="en-US" cap="none" sz="1000" b="1" i="0" u="none" baseline="0">
              <a:solidFill>
                <a:srgbClr val="0000FF"/>
              </a:solidFill>
              <a:latin typeface="Arial"/>
              <a:ea typeface="Arial"/>
              <a:cs typeface="Arial"/>
            </a:rPr>
            <a:t>&lt;&lt;</a:t>
          </a:r>
        </a:p>
      </xdr:txBody>
    </xdr:sp>
    <xdr:clientData/>
  </xdr:twoCellAnchor>
  <xdr:twoCellAnchor>
    <xdr:from>
      <xdr:col>27</xdr:col>
      <xdr:colOff>0</xdr:colOff>
      <xdr:row>1</xdr:row>
      <xdr:rowOff>0</xdr:rowOff>
    </xdr:from>
    <xdr:to>
      <xdr:col>28</xdr:col>
      <xdr:colOff>0</xdr:colOff>
      <xdr:row>1</xdr:row>
      <xdr:rowOff>171450</xdr:rowOff>
    </xdr:to>
    <xdr:sp macro="[0]!datapesq">
      <xdr:nvSpPr>
        <xdr:cNvPr id="6" name="Rectangle 57"/>
        <xdr:cNvSpPr>
          <a:spLocks/>
        </xdr:cNvSpPr>
      </xdr:nvSpPr>
      <xdr:spPr>
        <a:xfrm>
          <a:off x="6619875" y="190500"/>
          <a:ext cx="247650" cy="171450"/>
        </a:xfrm>
        <a:prstGeom prst="rect">
          <a:avLst/>
        </a:prstGeom>
        <a:gradFill rotWithShape="1">
          <a:gsLst>
            <a:gs pos="0">
              <a:srgbClr val="FFFFFF"/>
            </a:gs>
            <a:gs pos="50000">
              <a:srgbClr val="FFFF00"/>
            </a:gs>
            <a:gs pos="100000">
              <a:srgbClr val="FFFFFF"/>
            </a:gs>
          </a:gsLst>
          <a:lin ang="5400000" scaled="1"/>
        </a:gradFill>
        <a:ln w="9525" cmpd="sng">
          <a:noFill/>
        </a:ln>
      </xdr:spPr>
      <xdr:txBody>
        <a:bodyPr vertOverflow="clip" wrap="square" anchor="ctr"/>
        <a:p>
          <a:pPr algn="ctr">
            <a:defRPr/>
          </a:pPr>
          <a:r>
            <a:rPr lang="en-US" cap="none" sz="1000" b="1" i="0" u="none" baseline="0">
              <a:solidFill>
                <a:srgbClr val="0000FF"/>
              </a:solidFill>
              <a:latin typeface="Arial"/>
              <a:ea typeface="Arial"/>
              <a:cs typeface="Arial"/>
            </a:rPr>
            <a:t>&lt;&gt;</a:t>
          </a:r>
        </a:p>
      </xdr:txBody>
    </xdr:sp>
    <xdr:clientData/>
  </xdr:twoCellAnchor>
  <xdr:twoCellAnchor>
    <xdr:from>
      <xdr:col>22</xdr:col>
      <xdr:colOff>0</xdr:colOff>
      <xdr:row>9</xdr:row>
      <xdr:rowOff>0</xdr:rowOff>
    </xdr:from>
    <xdr:to>
      <xdr:col>28</xdr:col>
      <xdr:colOff>0</xdr:colOff>
      <xdr:row>10</xdr:row>
      <xdr:rowOff>0</xdr:rowOff>
    </xdr:to>
    <xdr:sp macro="[0]!ImpEstMes">
      <xdr:nvSpPr>
        <xdr:cNvPr id="7" name="Rectangle 75"/>
        <xdr:cNvSpPr>
          <a:spLocks/>
        </xdr:cNvSpPr>
      </xdr:nvSpPr>
      <xdr:spPr>
        <a:xfrm>
          <a:off x="5381625" y="1714500"/>
          <a:ext cx="14859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10</xdr:row>
      <xdr:rowOff>0</xdr:rowOff>
    </xdr:from>
    <xdr:to>
      <xdr:col>25</xdr:col>
      <xdr:colOff>0</xdr:colOff>
      <xdr:row>11</xdr:row>
      <xdr:rowOff>0</xdr:rowOff>
    </xdr:to>
    <xdr:sp macro="[0]!ImpMesAnt">
      <xdr:nvSpPr>
        <xdr:cNvPr id="8" name="Rectangle 76"/>
        <xdr:cNvSpPr>
          <a:spLocks/>
        </xdr:cNvSpPr>
      </xdr:nvSpPr>
      <xdr:spPr>
        <a:xfrm>
          <a:off x="5381625" y="1905000"/>
          <a:ext cx="7429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10</xdr:row>
      <xdr:rowOff>0</xdr:rowOff>
    </xdr:from>
    <xdr:to>
      <xdr:col>28</xdr:col>
      <xdr:colOff>0</xdr:colOff>
      <xdr:row>11</xdr:row>
      <xdr:rowOff>0</xdr:rowOff>
    </xdr:to>
    <xdr:sp macro="[0]!ImpProxMes">
      <xdr:nvSpPr>
        <xdr:cNvPr id="9" name="Rectangle 77"/>
        <xdr:cNvSpPr>
          <a:spLocks/>
        </xdr:cNvSpPr>
      </xdr:nvSpPr>
      <xdr:spPr>
        <a:xfrm>
          <a:off x="6124575" y="1905000"/>
          <a:ext cx="7429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11</xdr:row>
      <xdr:rowOff>0</xdr:rowOff>
    </xdr:from>
    <xdr:to>
      <xdr:col>28</xdr:col>
      <xdr:colOff>0</xdr:colOff>
      <xdr:row>12</xdr:row>
      <xdr:rowOff>0</xdr:rowOff>
    </xdr:to>
    <xdr:sp macro="[0]!ImpAnoTodo">
      <xdr:nvSpPr>
        <xdr:cNvPr id="10" name="Rectangle 78"/>
        <xdr:cNvSpPr>
          <a:spLocks/>
        </xdr:cNvSpPr>
      </xdr:nvSpPr>
      <xdr:spPr>
        <a:xfrm>
          <a:off x="5381625" y="2095500"/>
          <a:ext cx="14859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28</xdr:col>
      <xdr:colOff>0</xdr:colOff>
      <xdr:row>13</xdr:row>
      <xdr:rowOff>0</xdr:rowOff>
    </xdr:to>
    <xdr:sp macro="[0]!ImpMesDiante">
      <xdr:nvSpPr>
        <xdr:cNvPr id="11" name="Rectangle 79"/>
        <xdr:cNvSpPr>
          <a:spLocks/>
        </xdr:cNvSpPr>
      </xdr:nvSpPr>
      <xdr:spPr>
        <a:xfrm>
          <a:off x="5381625" y="2286000"/>
          <a:ext cx="14859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15</xdr:row>
      <xdr:rowOff>0</xdr:rowOff>
    </xdr:from>
    <xdr:to>
      <xdr:col>28</xdr:col>
      <xdr:colOff>0</xdr:colOff>
      <xdr:row>16</xdr:row>
      <xdr:rowOff>0</xdr:rowOff>
    </xdr:to>
    <xdr:sp macro="[0]!fechar">
      <xdr:nvSpPr>
        <xdr:cNvPr id="12" name="Rectangle 81"/>
        <xdr:cNvSpPr>
          <a:spLocks/>
        </xdr:cNvSpPr>
      </xdr:nvSpPr>
      <xdr:spPr>
        <a:xfrm>
          <a:off x="5381625" y="2857500"/>
          <a:ext cx="14859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16</xdr:row>
      <xdr:rowOff>0</xdr:rowOff>
    </xdr:from>
    <xdr:to>
      <xdr:col>28</xdr:col>
      <xdr:colOff>0</xdr:colOff>
      <xdr:row>17</xdr:row>
      <xdr:rowOff>0</xdr:rowOff>
    </xdr:to>
    <xdr:sp macro="[0]!sair">
      <xdr:nvSpPr>
        <xdr:cNvPr id="13" name="Rectangle 82"/>
        <xdr:cNvSpPr>
          <a:spLocks/>
        </xdr:cNvSpPr>
      </xdr:nvSpPr>
      <xdr:spPr>
        <a:xfrm>
          <a:off x="5381625" y="3048000"/>
          <a:ext cx="14859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13</xdr:row>
      <xdr:rowOff>0</xdr:rowOff>
    </xdr:from>
    <xdr:to>
      <xdr:col>28</xdr:col>
      <xdr:colOff>0</xdr:colOff>
      <xdr:row>14</xdr:row>
      <xdr:rowOff>0</xdr:rowOff>
    </xdr:to>
    <xdr:sp macro="[0]!resumPI">
      <xdr:nvSpPr>
        <xdr:cNvPr id="14" name="Rectangle 87"/>
        <xdr:cNvSpPr>
          <a:spLocks/>
        </xdr:cNvSpPr>
      </xdr:nvSpPr>
      <xdr:spPr>
        <a:xfrm>
          <a:off x="5381625" y="2476500"/>
          <a:ext cx="14859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20</xdr:row>
      <xdr:rowOff>76200</xdr:rowOff>
    </xdr:from>
    <xdr:to>
      <xdr:col>20</xdr:col>
      <xdr:colOff>19050</xdr:colOff>
      <xdr:row>23</xdr:row>
      <xdr:rowOff>152400</xdr:rowOff>
    </xdr:to>
    <xdr:sp>
      <xdr:nvSpPr>
        <xdr:cNvPr id="15" name="Rectangle 117">
          <a:hlinkClick r:id="rId1"/>
        </xdr:cNvPr>
        <xdr:cNvSpPr>
          <a:spLocks/>
        </xdr:cNvSpPr>
      </xdr:nvSpPr>
      <xdr:spPr>
        <a:xfrm>
          <a:off x="1895475" y="3886200"/>
          <a:ext cx="3009900" cy="647700"/>
        </a:xfrm>
        <a:prstGeom prst="rect">
          <a:avLst/>
        </a:prstGeom>
        <a:noFill/>
        <a:ln w="9525" cmpd="sng">
          <a:noFill/>
        </a:ln>
      </xdr:spPr>
      <xdr:txBody>
        <a:bodyPr vertOverflow="clip" wrap="square"/>
        <a:p>
          <a:pPr algn="l">
            <a:defRPr/>
          </a:pPr>
          <a:r>
            <a:rPr lang="en-US" cap="none" sz="1000" b="0" i="0" u="none" baseline="0">
              <a:solidFill>
                <a:srgbClr val="0000FF"/>
              </a:solidFill>
              <a:latin typeface="Arial"/>
              <a:ea typeface="Arial"/>
              <a:cs typeface="Arial"/>
            </a:rPr>
            <a:t>Programa totalmente desenvolvido em Excel e VBA
  Versão: 1.0 - Erisvaldo Ferreira Silva A. R. - 2005
Clique aqui para obter a AJUDA sobre este programa.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3</xdr:col>
      <xdr:colOff>0</xdr:colOff>
      <xdr:row>11</xdr:row>
      <xdr:rowOff>0</xdr:rowOff>
    </xdr:to>
    <xdr:sp>
      <xdr:nvSpPr>
        <xdr:cNvPr id="1" name="Rectangle 7"/>
        <xdr:cNvSpPr>
          <a:spLocks/>
        </xdr:cNvSpPr>
      </xdr:nvSpPr>
      <xdr:spPr>
        <a:xfrm>
          <a:off x="381000" y="2486025"/>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3</xdr:col>
      <xdr:colOff>0</xdr:colOff>
      <xdr:row>8</xdr:row>
      <xdr:rowOff>0</xdr:rowOff>
    </xdr:to>
    <xdr:sp>
      <xdr:nvSpPr>
        <xdr:cNvPr id="2" name="Rectangle 8"/>
        <xdr:cNvSpPr>
          <a:spLocks/>
        </xdr:cNvSpPr>
      </xdr:nvSpPr>
      <xdr:spPr>
        <a:xfrm>
          <a:off x="381000" y="1600200"/>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xdr:row>
      <xdr:rowOff>0</xdr:rowOff>
    </xdr:from>
    <xdr:to>
      <xdr:col>6</xdr:col>
      <xdr:colOff>0</xdr:colOff>
      <xdr:row>8</xdr:row>
      <xdr:rowOff>0</xdr:rowOff>
    </xdr:to>
    <xdr:sp>
      <xdr:nvSpPr>
        <xdr:cNvPr id="3" name="Rectangle 9"/>
        <xdr:cNvSpPr>
          <a:spLocks/>
        </xdr:cNvSpPr>
      </xdr:nvSpPr>
      <xdr:spPr>
        <a:xfrm>
          <a:off x="1524000" y="1600200"/>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6</xdr:col>
      <xdr:colOff>0</xdr:colOff>
      <xdr:row>11</xdr:row>
      <xdr:rowOff>0</xdr:rowOff>
    </xdr:to>
    <xdr:sp>
      <xdr:nvSpPr>
        <xdr:cNvPr id="4" name="Rectangle 10"/>
        <xdr:cNvSpPr>
          <a:spLocks/>
        </xdr:cNvSpPr>
      </xdr:nvSpPr>
      <xdr:spPr>
        <a:xfrm>
          <a:off x="1524000" y="2486025"/>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0</xdr:rowOff>
    </xdr:from>
    <xdr:to>
      <xdr:col>9</xdr:col>
      <xdr:colOff>0</xdr:colOff>
      <xdr:row>8</xdr:row>
      <xdr:rowOff>0</xdr:rowOff>
    </xdr:to>
    <xdr:sp>
      <xdr:nvSpPr>
        <xdr:cNvPr id="5" name="Rectangle 11"/>
        <xdr:cNvSpPr>
          <a:spLocks/>
        </xdr:cNvSpPr>
      </xdr:nvSpPr>
      <xdr:spPr>
        <a:xfrm>
          <a:off x="2667000" y="1600200"/>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xdr:row>
      <xdr:rowOff>0</xdr:rowOff>
    </xdr:from>
    <xdr:to>
      <xdr:col>12</xdr:col>
      <xdr:colOff>0</xdr:colOff>
      <xdr:row>8</xdr:row>
      <xdr:rowOff>0</xdr:rowOff>
    </xdr:to>
    <xdr:sp>
      <xdr:nvSpPr>
        <xdr:cNvPr id="6" name="Rectangle 12"/>
        <xdr:cNvSpPr>
          <a:spLocks/>
        </xdr:cNvSpPr>
      </xdr:nvSpPr>
      <xdr:spPr>
        <a:xfrm>
          <a:off x="3810000" y="1600200"/>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0</xdr:rowOff>
    </xdr:from>
    <xdr:to>
      <xdr:col>15</xdr:col>
      <xdr:colOff>0</xdr:colOff>
      <xdr:row>8</xdr:row>
      <xdr:rowOff>0</xdr:rowOff>
    </xdr:to>
    <xdr:sp>
      <xdr:nvSpPr>
        <xdr:cNvPr id="7" name="Rectangle 13"/>
        <xdr:cNvSpPr>
          <a:spLocks/>
        </xdr:cNvSpPr>
      </xdr:nvSpPr>
      <xdr:spPr>
        <a:xfrm>
          <a:off x="4953000" y="1600200"/>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xdr:row>
      <xdr:rowOff>0</xdr:rowOff>
    </xdr:from>
    <xdr:to>
      <xdr:col>18</xdr:col>
      <xdr:colOff>0</xdr:colOff>
      <xdr:row>8</xdr:row>
      <xdr:rowOff>0</xdr:rowOff>
    </xdr:to>
    <xdr:sp>
      <xdr:nvSpPr>
        <xdr:cNvPr id="8" name="Rectangle 14"/>
        <xdr:cNvSpPr>
          <a:spLocks/>
        </xdr:cNvSpPr>
      </xdr:nvSpPr>
      <xdr:spPr>
        <a:xfrm>
          <a:off x="6096000" y="1600200"/>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xdr:row>
      <xdr:rowOff>0</xdr:rowOff>
    </xdr:from>
    <xdr:to>
      <xdr:col>21</xdr:col>
      <xdr:colOff>0</xdr:colOff>
      <xdr:row>8</xdr:row>
      <xdr:rowOff>0</xdr:rowOff>
    </xdr:to>
    <xdr:sp>
      <xdr:nvSpPr>
        <xdr:cNvPr id="9" name="Rectangle 15"/>
        <xdr:cNvSpPr>
          <a:spLocks/>
        </xdr:cNvSpPr>
      </xdr:nvSpPr>
      <xdr:spPr>
        <a:xfrm>
          <a:off x="7239000" y="1600200"/>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9</xdr:row>
      <xdr:rowOff>0</xdr:rowOff>
    </xdr:from>
    <xdr:to>
      <xdr:col>21</xdr:col>
      <xdr:colOff>0</xdr:colOff>
      <xdr:row>11</xdr:row>
      <xdr:rowOff>0</xdr:rowOff>
    </xdr:to>
    <xdr:sp>
      <xdr:nvSpPr>
        <xdr:cNvPr id="10" name="Rectangle 16"/>
        <xdr:cNvSpPr>
          <a:spLocks/>
        </xdr:cNvSpPr>
      </xdr:nvSpPr>
      <xdr:spPr>
        <a:xfrm>
          <a:off x="7239000" y="2486025"/>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9</xdr:row>
      <xdr:rowOff>0</xdr:rowOff>
    </xdr:from>
    <xdr:to>
      <xdr:col>18</xdr:col>
      <xdr:colOff>0</xdr:colOff>
      <xdr:row>11</xdr:row>
      <xdr:rowOff>0</xdr:rowOff>
    </xdr:to>
    <xdr:sp>
      <xdr:nvSpPr>
        <xdr:cNvPr id="11" name="Rectangle 17"/>
        <xdr:cNvSpPr>
          <a:spLocks/>
        </xdr:cNvSpPr>
      </xdr:nvSpPr>
      <xdr:spPr>
        <a:xfrm>
          <a:off x="6096000" y="2486025"/>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9</xdr:row>
      <xdr:rowOff>0</xdr:rowOff>
    </xdr:from>
    <xdr:to>
      <xdr:col>15</xdr:col>
      <xdr:colOff>0</xdr:colOff>
      <xdr:row>11</xdr:row>
      <xdr:rowOff>0</xdr:rowOff>
    </xdr:to>
    <xdr:sp>
      <xdr:nvSpPr>
        <xdr:cNvPr id="12" name="Rectangle 18"/>
        <xdr:cNvSpPr>
          <a:spLocks/>
        </xdr:cNvSpPr>
      </xdr:nvSpPr>
      <xdr:spPr>
        <a:xfrm>
          <a:off x="4953000" y="2486025"/>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0</xdr:rowOff>
    </xdr:from>
    <xdr:to>
      <xdr:col>12</xdr:col>
      <xdr:colOff>0</xdr:colOff>
      <xdr:row>11</xdr:row>
      <xdr:rowOff>0</xdr:rowOff>
    </xdr:to>
    <xdr:sp>
      <xdr:nvSpPr>
        <xdr:cNvPr id="13" name="Rectangle 19"/>
        <xdr:cNvSpPr>
          <a:spLocks/>
        </xdr:cNvSpPr>
      </xdr:nvSpPr>
      <xdr:spPr>
        <a:xfrm>
          <a:off x="3810000" y="2486025"/>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0</xdr:rowOff>
    </xdr:from>
    <xdr:to>
      <xdr:col>9</xdr:col>
      <xdr:colOff>0</xdr:colOff>
      <xdr:row>11</xdr:row>
      <xdr:rowOff>0</xdr:rowOff>
    </xdr:to>
    <xdr:sp>
      <xdr:nvSpPr>
        <xdr:cNvPr id="14" name="Rectangle 20"/>
        <xdr:cNvSpPr>
          <a:spLocks/>
        </xdr:cNvSpPr>
      </xdr:nvSpPr>
      <xdr:spPr>
        <a:xfrm>
          <a:off x="2667000" y="2486025"/>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xdr:row>
      <xdr:rowOff>0</xdr:rowOff>
    </xdr:from>
    <xdr:to>
      <xdr:col>3</xdr:col>
      <xdr:colOff>0</xdr:colOff>
      <xdr:row>14</xdr:row>
      <xdr:rowOff>0</xdr:rowOff>
    </xdr:to>
    <xdr:sp>
      <xdr:nvSpPr>
        <xdr:cNvPr id="15" name="Rectangle 21"/>
        <xdr:cNvSpPr>
          <a:spLocks/>
        </xdr:cNvSpPr>
      </xdr:nvSpPr>
      <xdr:spPr>
        <a:xfrm>
          <a:off x="381000" y="3371850"/>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xdr:row>
      <xdr:rowOff>0</xdr:rowOff>
    </xdr:from>
    <xdr:to>
      <xdr:col>6</xdr:col>
      <xdr:colOff>0</xdr:colOff>
      <xdr:row>14</xdr:row>
      <xdr:rowOff>0</xdr:rowOff>
    </xdr:to>
    <xdr:sp>
      <xdr:nvSpPr>
        <xdr:cNvPr id="16" name="Rectangle 22"/>
        <xdr:cNvSpPr>
          <a:spLocks/>
        </xdr:cNvSpPr>
      </xdr:nvSpPr>
      <xdr:spPr>
        <a:xfrm>
          <a:off x="1524000" y="3371850"/>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0</xdr:rowOff>
    </xdr:from>
    <xdr:to>
      <xdr:col>9</xdr:col>
      <xdr:colOff>0</xdr:colOff>
      <xdr:row>14</xdr:row>
      <xdr:rowOff>0</xdr:rowOff>
    </xdr:to>
    <xdr:sp>
      <xdr:nvSpPr>
        <xdr:cNvPr id="17" name="Rectangle 23"/>
        <xdr:cNvSpPr>
          <a:spLocks/>
        </xdr:cNvSpPr>
      </xdr:nvSpPr>
      <xdr:spPr>
        <a:xfrm>
          <a:off x="2667000" y="3371850"/>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12</xdr:row>
      <xdr:rowOff>0</xdr:rowOff>
    </xdr:from>
    <xdr:to>
      <xdr:col>12</xdr:col>
      <xdr:colOff>0</xdr:colOff>
      <xdr:row>14</xdr:row>
      <xdr:rowOff>0</xdr:rowOff>
    </xdr:to>
    <xdr:sp>
      <xdr:nvSpPr>
        <xdr:cNvPr id="18" name="Rectangle 24"/>
        <xdr:cNvSpPr>
          <a:spLocks/>
        </xdr:cNvSpPr>
      </xdr:nvSpPr>
      <xdr:spPr>
        <a:xfrm>
          <a:off x="3810000" y="3371850"/>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12</xdr:row>
      <xdr:rowOff>0</xdr:rowOff>
    </xdr:from>
    <xdr:to>
      <xdr:col>15</xdr:col>
      <xdr:colOff>0</xdr:colOff>
      <xdr:row>14</xdr:row>
      <xdr:rowOff>0</xdr:rowOff>
    </xdr:to>
    <xdr:sp>
      <xdr:nvSpPr>
        <xdr:cNvPr id="19" name="Rectangle 25"/>
        <xdr:cNvSpPr>
          <a:spLocks/>
        </xdr:cNvSpPr>
      </xdr:nvSpPr>
      <xdr:spPr>
        <a:xfrm>
          <a:off x="4953000" y="3371850"/>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12</xdr:row>
      <xdr:rowOff>0</xdr:rowOff>
    </xdr:from>
    <xdr:to>
      <xdr:col>18</xdr:col>
      <xdr:colOff>0</xdr:colOff>
      <xdr:row>14</xdr:row>
      <xdr:rowOff>0</xdr:rowOff>
    </xdr:to>
    <xdr:sp>
      <xdr:nvSpPr>
        <xdr:cNvPr id="20" name="Rectangle 26"/>
        <xdr:cNvSpPr>
          <a:spLocks/>
        </xdr:cNvSpPr>
      </xdr:nvSpPr>
      <xdr:spPr>
        <a:xfrm>
          <a:off x="6096000" y="3371850"/>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12</xdr:row>
      <xdr:rowOff>0</xdr:rowOff>
    </xdr:from>
    <xdr:to>
      <xdr:col>21</xdr:col>
      <xdr:colOff>0</xdr:colOff>
      <xdr:row>14</xdr:row>
      <xdr:rowOff>0</xdr:rowOff>
    </xdr:to>
    <xdr:sp>
      <xdr:nvSpPr>
        <xdr:cNvPr id="21" name="Rectangle 27"/>
        <xdr:cNvSpPr>
          <a:spLocks/>
        </xdr:cNvSpPr>
      </xdr:nvSpPr>
      <xdr:spPr>
        <a:xfrm>
          <a:off x="7239000" y="3371850"/>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15</xdr:row>
      <xdr:rowOff>0</xdr:rowOff>
    </xdr:from>
    <xdr:to>
      <xdr:col>21</xdr:col>
      <xdr:colOff>0</xdr:colOff>
      <xdr:row>17</xdr:row>
      <xdr:rowOff>0</xdr:rowOff>
    </xdr:to>
    <xdr:sp>
      <xdr:nvSpPr>
        <xdr:cNvPr id="22" name="Rectangle 28"/>
        <xdr:cNvSpPr>
          <a:spLocks/>
        </xdr:cNvSpPr>
      </xdr:nvSpPr>
      <xdr:spPr>
        <a:xfrm>
          <a:off x="7239000" y="4257675"/>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15</xdr:row>
      <xdr:rowOff>0</xdr:rowOff>
    </xdr:from>
    <xdr:to>
      <xdr:col>18</xdr:col>
      <xdr:colOff>0</xdr:colOff>
      <xdr:row>17</xdr:row>
      <xdr:rowOff>0</xdr:rowOff>
    </xdr:to>
    <xdr:sp>
      <xdr:nvSpPr>
        <xdr:cNvPr id="23" name="Rectangle 29"/>
        <xdr:cNvSpPr>
          <a:spLocks/>
        </xdr:cNvSpPr>
      </xdr:nvSpPr>
      <xdr:spPr>
        <a:xfrm>
          <a:off x="6096000" y="4257675"/>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15</xdr:row>
      <xdr:rowOff>0</xdr:rowOff>
    </xdr:from>
    <xdr:to>
      <xdr:col>15</xdr:col>
      <xdr:colOff>0</xdr:colOff>
      <xdr:row>17</xdr:row>
      <xdr:rowOff>0</xdr:rowOff>
    </xdr:to>
    <xdr:sp>
      <xdr:nvSpPr>
        <xdr:cNvPr id="24" name="Rectangle 30"/>
        <xdr:cNvSpPr>
          <a:spLocks/>
        </xdr:cNvSpPr>
      </xdr:nvSpPr>
      <xdr:spPr>
        <a:xfrm>
          <a:off x="4953000" y="4257675"/>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0</xdr:rowOff>
    </xdr:from>
    <xdr:to>
      <xdr:col>12</xdr:col>
      <xdr:colOff>0</xdr:colOff>
      <xdr:row>17</xdr:row>
      <xdr:rowOff>0</xdr:rowOff>
    </xdr:to>
    <xdr:sp>
      <xdr:nvSpPr>
        <xdr:cNvPr id="25" name="Rectangle 31"/>
        <xdr:cNvSpPr>
          <a:spLocks/>
        </xdr:cNvSpPr>
      </xdr:nvSpPr>
      <xdr:spPr>
        <a:xfrm>
          <a:off x="3810000" y="4257675"/>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15</xdr:row>
      <xdr:rowOff>0</xdr:rowOff>
    </xdr:from>
    <xdr:to>
      <xdr:col>9</xdr:col>
      <xdr:colOff>0</xdr:colOff>
      <xdr:row>17</xdr:row>
      <xdr:rowOff>0</xdr:rowOff>
    </xdr:to>
    <xdr:sp>
      <xdr:nvSpPr>
        <xdr:cNvPr id="26" name="Rectangle 32"/>
        <xdr:cNvSpPr>
          <a:spLocks/>
        </xdr:cNvSpPr>
      </xdr:nvSpPr>
      <xdr:spPr>
        <a:xfrm>
          <a:off x="2667000" y="4257675"/>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6</xdr:col>
      <xdr:colOff>0</xdr:colOff>
      <xdr:row>17</xdr:row>
      <xdr:rowOff>0</xdr:rowOff>
    </xdr:to>
    <xdr:sp>
      <xdr:nvSpPr>
        <xdr:cNvPr id="27" name="Rectangle 33"/>
        <xdr:cNvSpPr>
          <a:spLocks/>
        </xdr:cNvSpPr>
      </xdr:nvSpPr>
      <xdr:spPr>
        <a:xfrm>
          <a:off x="1524000" y="4257675"/>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15</xdr:row>
      <xdr:rowOff>0</xdr:rowOff>
    </xdr:from>
    <xdr:to>
      <xdr:col>3</xdr:col>
      <xdr:colOff>0</xdr:colOff>
      <xdr:row>17</xdr:row>
      <xdr:rowOff>0</xdr:rowOff>
    </xdr:to>
    <xdr:sp>
      <xdr:nvSpPr>
        <xdr:cNvPr id="28" name="Rectangle 34"/>
        <xdr:cNvSpPr>
          <a:spLocks/>
        </xdr:cNvSpPr>
      </xdr:nvSpPr>
      <xdr:spPr>
        <a:xfrm>
          <a:off x="381000" y="4257675"/>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18</xdr:row>
      <xdr:rowOff>0</xdr:rowOff>
    </xdr:from>
    <xdr:to>
      <xdr:col>3</xdr:col>
      <xdr:colOff>0</xdr:colOff>
      <xdr:row>20</xdr:row>
      <xdr:rowOff>0</xdr:rowOff>
    </xdr:to>
    <xdr:sp>
      <xdr:nvSpPr>
        <xdr:cNvPr id="29" name="Rectangle 35"/>
        <xdr:cNvSpPr>
          <a:spLocks/>
        </xdr:cNvSpPr>
      </xdr:nvSpPr>
      <xdr:spPr>
        <a:xfrm>
          <a:off x="381000" y="5143500"/>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6</xdr:col>
      <xdr:colOff>0</xdr:colOff>
      <xdr:row>20</xdr:row>
      <xdr:rowOff>0</xdr:rowOff>
    </xdr:to>
    <xdr:sp>
      <xdr:nvSpPr>
        <xdr:cNvPr id="30" name="Rectangle 36"/>
        <xdr:cNvSpPr>
          <a:spLocks/>
        </xdr:cNvSpPr>
      </xdr:nvSpPr>
      <xdr:spPr>
        <a:xfrm>
          <a:off x="1524000" y="5143500"/>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18</xdr:row>
      <xdr:rowOff>0</xdr:rowOff>
    </xdr:from>
    <xdr:to>
      <xdr:col>9</xdr:col>
      <xdr:colOff>0</xdr:colOff>
      <xdr:row>20</xdr:row>
      <xdr:rowOff>0</xdr:rowOff>
    </xdr:to>
    <xdr:sp>
      <xdr:nvSpPr>
        <xdr:cNvPr id="31" name="Rectangle 37"/>
        <xdr:cNvSpPr>
          <a:spLocks/>
        </xdr:cNvSpPr>
      </xdr:nvSpPr>
      <xdr:spPr>
        <a:xfrm>
          <a:off x="2667000" y="5143500"/>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18</xdr:row>
      <xdr:rowOff>0</xdr:rowOff>
    </xdr:from>
    <xdr:to>
      <xdr:col>12</xdr:col>
      <xdr:colOff>0</xdr:colOff>
      <xdr:row>20</xdr:row>
      <xdr:rowOff>0</xdr:rowOff>
    </xdr:to>
    <xdr:sp>
      <xdr:nvSpPr>
        <xdr:cNvPr id="32" name="Rectangle 38"/>
        <xdr:cNvSpPr>
          <a:spLocks/>
        </xdr:cNvSpPr>
      </xdr:nvSpPr>
      <xdr:spPr>
        <a:xfrm>
          <a:off x="3810000" y="5143500"/>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18</xdr:row>
      <xdr:rowOff>0</xdr:rowOff>
    </xdr:from>
    <xdr:to>
      <xdr:col>15</xdr:col>
      <xdr:colOff>0</xdr:colOff>
      <xdr:row>20</xdr:row>
      <xdr:rowOff>0</xdr:rowOff>
    </xdr:to>
    <xdr:sp>
      <xdr:nvSpPr>
        <xdr:cNvPr id="33" name="Rectangle 39"/>
        <xdr:cNvSpPr>
          <a:spLocks/>
        </xdr:cNvSpPr>
      </xdr:nvSpPr>
      <xdr:spPr>
        <a:xfrm>
          <a:off x="4953000" y="5143500"/>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18</xdr:col>
      <xdr:colOff>0</xdr:colOff>
      <xdr:row>20</xdr:row>
      <xdr:rowOff>0</xdr:rowOff>
    </xdr:to>
    <xdr:sp>
      <xdr:nvSpPr>
        <xdr:cNvPr id="34" name="Rectangle 40"/>
        <xdr:cNvSpPr>
          <a:spLocks/>
        </xdr:cNvSpPr>
      </xdr:nvSpPr>
      <xdr:spPr>
        <a:xfrm>
          <a:off x="6096000" y="5143500"/>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18</xdr:row>
      <xdr:rowOff>0</xdr:rowOff>
    </xdr:from>
    <xdr:to>
      <xdr:col>21</xdr:col>
      <xdr:colOff>0</xdr:colOff>
      <xdr:row>20</xdr:row>
      <xdr:rowOff>0</xdr:rowOff>
    </xdr:to>
    <xdr:sp>
      <xdr:nvSpPr>
        <xdr:cNvPr id="35" name="Rectangle 41"/>
        <xdr:cNvSpPr>
          <a:spLocks/>
        </xdr:cNvSpPr>
      </xdr:nvSpPr>
      <xdr:spPr>
        <a:xfrm>
          <a:off x="7239000" y="5143500"/>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21</xdr:row>
      <xdr:rowOff>0</xdr:rowOff>
    </xdr:from>
    <xdr:to>
      <xdr:col>3</xdr:col>
      <xdr:colOff>0</xdr:colOff>
      <xdr:row>23</xdr:row>
      <xdr:rowOff>0</xdr:rowOff>
    </xdr:to>
    <xdr:sp>
      <xdr:nvSpPr>
        <xdr:cNvPr id="36" name="Rectangle 42"/>
        <xdr:cNvSpPr>
          <a:spLocks/>
        </xdr:cNvSpPr>
      </xdr:nvSpPr>
      <xdr:spPr>
        <a:xfrm>
          <a:off x="381000" y="6029325"/>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21</xdr:row>
      <xdr:rowOff>0</xdr:rowOff>
    </xdr:from>
    <xdr:to>
      <xdr:col>6</xdr:col>
      <xdr:colOff>0</xdr:colOff>
      <xdr:row>23</xdr:row>
      <xdr:rowOff>0</xdr:rowOff>
    </xdr:to>
    <xdr:sp>
      <xdr:nvSpPr>
        <xdr:cNvPr id="37" name="Rectangle 43"/>
        <xdr:cNvSpPr>
          <a:spLocks/>
        </xdr:cNvSpPr>
      </xdr:nvSpPr>
      <xdr:spPr>
        <a:xfrm>
          <a:off x="1524000" y="6029325"/>
          <a:ext cx="76200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4</xdr:col>
      <xdr:colOff>0</xdr:colOff>
      <xdr:row>0</xdr:row>
      <xdr:rowOff>0</xdr:rowOff>
    </xdr:to>
    <xdr:sp>
      <xdr:nvSpPr>
        <xdr:cNvPr id="1" name="Rectangle 1"/>
        <xdr:cNvSpPr>
          <a:spLocks/>
        </xdr:cNvSpPr>
      </xdr:nvSpPr>
      <xdr:spPr>
        <a:xfrm>
          <a:off x="49530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4</xdr:col>
      <xdr:colOff>0</xdr:colOff>
      <xdr:row>0</xdr:row>
      <xdr:rowOff>0</xdr:rowOff>
    </xdr:to>
    <xdr:sp>
      <xdr:nvSpPr>
        <xdr:cNvPr id="2" name="Rectangle 2"/>
        <xdr:cNvSpPr>
          <a:spLocks/>
        </xdr:cNvSpPr>
      </xdr:nvSpPr>
      <xdr:spPr>
        <a:xfrm>
          <a:off x="49530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7</xdr:col>
      <xdr:colOff>0</xdr:colOff>
      <xdr:row>0</xdr:row>
      <xdr:rowOff>0</xdr:rowOff>
    </xdr:to>
    <xdr:sp>
      <xdr:nvSpPr>
        <xdr:cNvPr id="3" name="Rectangle 3"/>
        <xdr:cNvSpPr>
          <a:spLocks/>
        </xdr:cNvSpPr>
      </xdr:nvSpPr>
      <xdr:spPr>
        <a:xfrm>
          <a:off x="123825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7</xdr:col>
      <xdr:colOff>0</xdr:colOff>
      <xdr:row>0</xdr:row>
      <xdr:rowOff>0</xdr:rowOff>
    </xdr:to>
    <xdr:sp>
      <xdr:nvSpPr>
        <xdr:cNvPr id="4" name="Rectangle 4"/>
        <xdr:cNvSpPr>
          <a:spLocks/>
        </xdr:cNvSpPr>
      </xdr:nvSpPr>
      <xdr:spPr>
        <a:xfrm>
          <a:off x="123825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11</xdr:col>
      <xdr:colOff>0</xdr:colOff>
      <xdr:row>0</xdr:row>
      <xdr:rowOff>0</xdr:rowOff>
    </xdr:to>
    <xdr:sp>
      <xdr:nvSpPr>
        <xdr:cNvPr id="5" name="Rectangle 5"/>
        <xdr:cNvSpPr>
          <a:spLocks/>
        </xdr:cNvSpPr>
      </xdr:nvSpPr>
      <xdr:spPr>
        <a:xfrm>
          <a:off x="222885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0</xdr:row>
      <xdr:rowOff>0</xdr:rowOff>
    </xdr:from>
    <xdr:to>
      <xdr:col>14</xdr:col>
      <xdr:colOff>0</xdr:colOff>
      <xdr:row>0</xdr:row>
      <xdr:rowOff>0</xdr:rowOff>
    </xdr:to>
    <xdr:sp>
      <xdr:nvSpPr>
        <xdr:cNvPr id="6" name="Rectangle 6"/>
        <xdr:cNvSpPr>
          <a:spLocks/>
        </xdr:cNvSpPr>
      </xdr:nvSpPr>
      <xdr:spPr>
        <a:xfrm>
          <a:off x="297180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0</xdr:row>
      <xdr:rowOff>0</xdr:rowOff>
    </xdr:from>
    <xdr:to>
      <xdr:col>18</xdr:col>
      <xdr:colOff>0</xdr:colOff>
      <xdr:row>0</xdr:row>
      <xdr:rowOff>0</xdr:rowOff>
    </xdr:to>
    <xdr:sp>
      <xdr:nvSpPr>
        <xdr:cNvPr id="7" name="Rectangle 7"/>
        <xdr:cNvSpPr>
          <a:spLocks/>
        </xdr:cNvSpPr>
      </xdr:nvSpPr>
      <xdr:spPr>
        <a:xfrm>
          <a:off x="3714750" y="0"/>
          <a:ext cx="7429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0</xdr:row>
      <xdr:rowOff>0</xdr:rowOff>
    </xdr:from>
    <xdr:to>
      <xdr:col>21</xdr:col>
      <xdr:colOff>0</xdr:colOff>
      <xdr:row>0</xdr:row>
      <xdr:rowOff>0</xdr:rowOff>
    </xdr:to>
    <xdr:sp>
      <xdr:nvSpPr>
        <xdr:cNvPr id="8" name="Rectangle 8"/>
        <xdr:cNvSpPr>
          <a:spLocks/>
        </xdr:cNvSpPr>
      </xdr:nvSpPr>
      <xdr:spPr>
        <a:xfrm>
          <a:off x="470535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24</xdr:col>
      <xdr:colOff>0</xdr:colOff>
      <xdr:row>0</xdr:row>
      <xdr:rowOff>0</xdr:rowOff>
    </xdr:to>
    <xdr:sp>
      <xdr:nvSpPr>
        <xdr:cNvPr id="9" name="Rectangle 9"/>
        <xdr:cNvSpPr>
          <a:spLocks/>
        </xdr:cNvSpPr>
      </xdr:nvSpPr>
      <xdr:spPr>
        <a:xfrm>
          <a:off x="544830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24</xdr:col>
      <xdr:colOff>0</xdr:colOff>
      <xdr:row>0</xdr:row>
      <xdr:rowOff>0</xdr:rowOff>
    </xdr:to>
    <xdr:sp>
      <xdr:nvSpPr>
        <xdr:cNvPr id="10" name="Rectangle 10"/>
        <xdr:cNvSpPr>
          <a:spLocks/>
        </xdr:cNvSpPr>
      </xdr:nvSpPr>
      <xdr:spPr>
        <a:xfrm>
          <a:off x="544830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0</xdr:row>
      <xdr:rowOff>0</xdr:rowOff>
    </xdr:from>
    <xdr:to>
      <xdr:col>21</xdr:col>
      <xdr:colOff>0</xdr:colOff>
      <xdr:row>0</xdr:row>
      <xdr:rowOff>0</xdr:rowOff>
    </xdr:to>
    <xdr:sp>
      <xdr:nvSpPr>
        <xdr:cNvPr id="11" name="Rectangle 11"/>
        <xdr:cNvSpPr>
          <a:spLocks/>
        </xdr:cNvSpPr>
      </xdr:nvSpPr>
      <xdr:spPr>
        <a:xfrm>
          <a:off x="470535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0</xdr:row>
      <xdr:rowOff>0</xdr:rowOff>
    </xdr:from>
    <xdr:to>
      <xdr:col>18</xdr:col>
      <xdr:colOff>0</xdr:colOff>
      <xdr:row>0</xdr:row>
      <xdr:rowOff>0</xdr:rowOff>
    </xdr:to>
    <xdr:sp>
      <xdr:nvSpPr>
        <xdr:cNvPr id="12" name="Rectangle 12"/>
        <xdr:cNvSpPr>
          <a:spLocks/>
        </xdr:cNvSpPr>
      </xdr:nvSpPr>
      <xdr:spPr>
        <a:xfrm>
          <a:off x="3714750" y="0"/>
          <a:ext cx="7429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0</xdr:row>
      <xdr:rowOff>0</xdr:rowOff>
    </xdr:from>
    <xdr:to>
      <xdr:col>14</xdr:col>
      <xdr:colOff>0</xdr:colOff>
      <xdr:row>0</xdr:row>
      <xdr:rowOff>0</xdr:rowOff>
    </xdr:to>
    <xdr:sp>
      <xdr:nvSpPr>
        <xdr:cNvPr id="13" name="Rectangle 13"/>
        <xdr:cNvSpPr>
          <a:spLocks/>
        </xdr:cNvSpPr>
      </xdr:nvSpPr>
      <xdr:spPr>
        <a:xfrm>
          <a:off x="297180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11</xdr:col>
      <xdr:colOff>0</xdr:colOff>
      <xdr:row>0</xdr:row>
      <xdr:rowOff>0</xdr:rowOff>
    </xdr:to>
    <xdr:sp>
      <xdr:nvSpPr>
        <xdr:cNvPr id="14" name="Rectangle 14"/>
        <xdr:cNvSpPr>
          <a:spLocks/>
        </xdr:cNvSpPr>
      </xdr:nvSpPr>
      <xdr:spPr>
        <a:xfrm>
          <a:off x="222885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4</xdr:col>
      <xdr:colOff>0</xdr:colOff>
      <xdr:row>0</xdr:row>
      <xdr:rowOff>0</xdr:rowOff>
    </xdr:to>
    <xdr:sp>
      <xdr:nvSpPr>
        <xdr:cNvPr id="15" name="Rectangle 15"/>
        <xdr:cNvSpPr>
          <a:spLocks/>
        </xdr:cNvSpPr>
      </xdr:nvSpPr>
      <xdr:spPr>
        <a:xfrm>
          <a:off x="49530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7</xdr:col>
      <xdr:colOff>0</xdr:colOff>
      <xdr:row>0</xdr:row>
      <xdr:rowOff>0</xdr:rowOff>
    </xdr:to>
    <xdr:sp>
      <xdr:nvSpPr>
        <xdr:cNvPr id="16" name="Rectangle 16"/>
        <xdr:cNvSpPr>
          <a:spLocks/>
        </xdr:cNvSpPr>
      </xdr:nvSpPr>
      <xdr:spPr>
        <a:xfrm>
          <a:off x="123825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11</xdr:col>
      <xdr:colOff>0</xdr:colOff>
      <xdr:row>0</xdr:row>
      <xdr:rowOff>0</xdr:rowOff>
    </xdr:to>
    <xdr:sp>
      <xdr:nvSpPr>
        <xdr:cNvPr id="17" name="Rectangle 17"/>
        <xdr:cNvSpPr>
          <a:spLocks/>
        </xdr:cNvSpPr>
      </xdr:nvSpPr>
      <xdr:spPr>
        <a:xfrm>
          <a:off x="222885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0</xdr:row>
      <xdr:rowOff>0</xdr:rowOff>
    </xdr:from>
    <xdr:to>
      <xdr:col>14</xdr:col>
      <xdr:colOff>0</xdr:colOff>
      <xdr:row>0</xdr:row>
      <xdr:rowOff>0</xdr:rowOff>
    </xdr:to>
    <xdr:sp>
      <xdr:nvSpPr>
        <xdr:cNvPr id="18" name="Rectangle 18"/>
        <xdr:cNvSpPr>
          <a:spLocks/>
        </xdr:cNvSpPr>
      </xdr:nvSpPr>
      <xdr:spPr>
        <a:xfrm>
          <a:off x="297180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0</xdr:row>
      <xdr:rowOff>0</xdr:rowOff>
    </xdr:from>
    <xdr:to>
      <xdr:col>18</xdr:col>
      <xdr:colOff>0</xdr:colOff>
      <xdr:row>0</xdr:row>
      <xdr:rowOff>0</xdr:rowOff>
    </xdr:to>
    <xdr:sp>
      <xdr:nvSpPr>
        <xdr:cNvPr id="19" name="Rectangle 19"/>
        <xdr:cNvSpPr>
          <a:spLocks/>
        </xdr:cNvSpPr>
      </xdr:nvSpPr>
      <xdr:spPr>
        <a:xfrm>
          <a:off x="3714750" y="0"/>
          <a:ext cx="7429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0</xdr:row>
      <xdr:rowOff>0</xdr:rowOff>
    </xdr:from>
    <xdr:to>
      <xdr:col>21</xdr:col>
      <xdr:colOff>0</xdr:colOff>
      <xdr:row>0</xdr:row>
      <xdr:rowOff>0</xdr:rowOff>
    </xdr:to>
    <xdr:sp>
      <xdr:nvSpPr>
        <xdr:cNvPr id="20" name="Rectangle 20"/>
        <xdr:cNvSpPr>
          <a:spLocks/>
        </xdr:cNvSpPr>
      </xdr:nvSpPr>
      <xdr:spPr>
        <a:xfrm>
          <a:off x="470535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24</xdr:col>
      <xdr:colOff>0</xdr:colOff>
      <xdr:row>0</xdr:row>
      <xdr:rowOff>0</xdr:rowOff>
    </xdr:to>
    <xdr:sp>
      <xdr:nvSpPr>
        <xdr:cNvPr id="21" name="Rectangle 21"/>
        <xdr:cNvSpPr>
          <a:spLocks/>
        </xdr:cNvSpPr>
      </xdr:nvSpPr>
      <xdr:spPr>
        <a:xfrm>
          <a:off x="544830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24</xdr:col>
      <xdr:colOff>0</xdr:colOff>
      <xdr:row>0</xdr:row>
      <xdr:rowOff>0</xdr:rowOff>
    </xdr:to>
    <xdr:sp>
      <xdr:nvSpPr>
        <xdr:cNvPr id="22" name="Rectangle 22"/>
        <xdr:cNvSpPr>
          <a:spLocks/>
        </xdr:cNvSpPr>
      </xdr:nvSpPr>
      <xdr:spPr>
        <a:xfrm>
          <a:off x="544830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0</xdr:row>
      <xdr:rowOff>0</xdr:rowOff>
    </xdr:from>
    <xdr:to>
      <xdr:col>21</xdr:col>
      <xdr:colOff>0</xdr:colOff>
      <xdr:row>0</xdr:row>
      <xdr:rowOff>0</xdr:rowOff>
    </xdr:to>
    <xdr:sp>
      <xdr:nvSpPr>
        <xdr:cNvPr id="23" name="Rectangle 23"/>
        <xdr:cNvSpPr>
          <a:spLocks/>
        </xdr:cNvSpPr>
      </xdr:nvSpPr>
      <xdr:spPr>
        <a:xfrm>
          <a:off x="470535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0</xdr:row>
      <xdr:rowOff>0</xdr:rowOff>
    </xdr:from>
    <xdr:to>
      <xdr:col>18</xdr:col>
      <xdr:colOff>0</xdr:colOff>
      <xdr:row>0</xdr:row>
      <xdr:rowOff>0</xdr:rowOff>
    </xdr:to>
    <xdr:sp>
      <xdr:nvSpPr>
        <xdr:cNvPr id="24" name="Rectangle 24"/>
        <xdr:cNvSpPr>
          <a:spLocks/>
        </xdr:cNvSpPr>
      </xdr:nvSpPr>
      <xdr:spPr>
        <a:xfrm>
          <a:off x="3714750" y="0"/>
          <a:ext cx="7429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0</xdr:row>
      <xdr:rowOff>0</xdr:rowOff>
    </xdr:from>
    <xdr:to>
      <xdr:col>14</xdr:col>
      <xdr:colOff>0</xdr:colOff>
      <xdr:row>0</xdr:row>
      <xdr:rowOff>0</xdr:rowOff>
    </xdr:to>
    <xdr:sp>
      <xdr:nvSpPr>
        <xdr:cNvPr id="25" name="Rectangle 25"/>
        <xdr:cNvSpPr>
          <a:spLocks/>
        </xdr:cNvSpPr>
      </xdr:nvSpPr>
      <xdr:spPr>
        <a:xfrm>
          <a:off x="297180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11</xdr:col>
      <xdr:colOff>0</xdr:colOff>
      <xdr:row>0</xdr:row>
      <xdr:rowOff>0</xdr:rowOff>
    </xdr:to>
    <xdr:sp>
      <xdr:nvSpPr>
        <xdr:cNvPr id="26" name="Rectangle 26"/>
        <xdr:cNvSpPr>
          <a:spLocks/>
        </xdr:cNvSpPr>
      </xdr:nvSpPr>
      <xdr:spPr>
        <a:xfrm>
          <a:off x="222885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7</xdr:col>
      <xdr:colOff>0</xdr:colOff>
      <xdr:row>0</xdr:row>
      <xdr:rowOff>0</xdr:rowOff>
    </xdr:to>
    <xdr:sp>
      <xdr:nvSpPr>
        <xdr:cNvPr id="27" name="Rectangle 27"/>
        <xdr:cNvSpPr>
          <a:spLocks/>
        </xdr:cNvSpPr>
      </xdr:nvSpPr>
      <xdr:spPr>
        <a:xfrm>
          <a:off x="123825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4</xdr:col>
      <xdr:colOff>0</xdr:colOff>
      <xdr:row>0</xdr:row>
      <xdr:rowOff>0</xdr:rowOff>
    </xdr:to>
    <xdr:sp>
      <xdr:nvSpPr>
        <xdr:cNvPr id="28" name="Rectangle 28"/>
        <xdr:cNvSpPr>
          <a:spLocks/>
        </xdr:cNvSpPr>
      </xdr:nvSpPr>
      <xdr:spPr>
        <a:xfrm>
          <a:off x="49530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4</xdr:col>
      <xdr:colOff>0</xdr:colOff>
      <xdr:row>0</xdr:row>
      <xdr:rowOff>0</xdr:rowOff>
    </xdr:to>
    <xdr:sp>
      <xdr:nvSpPr>
        <xdr:cNvPr id="29" name="Rectangle 29"/>
        <xdr:cNvSpPr>
          <a:spLocks/>
        </xdr:cNvSpPr>
      </xdr:nvSpPr>
      <xdr:spPr>
        <a:xfrm>
          <a:off x="49530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7</xdr:col>
      <xdr:colOff>0</xdr:colOff>
      <xdr:row>0</xdr:row>
      <xdr:rowOff>0</xdr:rowOff>
    </xdr:to>
    <xdr:sp>
      <xdr:nvSpPr>
        <xdr:cNvPr id="30" name="Rectangle 30"/>
        <xdr:cNvSpPr>
          <a:spLocks/>
        </xdr:cNvSpPr>
      </xdr:nvSpPr>
      <xdr:spPr>
        <a:xfrm>
          <a:off x="123825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11</xdr:col>
      <xdr:colOff>0</xdr:colOff>
      <xdr:row>0</xdr:row>
      <xdr:rowOff>0</xdr:rowOff>
    </xdr:to>
    <xdr:sp>
      <xdr:nvSpPr>
        <xdr:cNvPr id="31" name="Rectangle 31"/>
        <xdr:cNvSpPr>
          <a:spLocks/>
        </xdr:cNvSpPr>
      </xdr:nvSpPr>
      <xdr:spPr>
        <a:xfrm>
          <a:off x="222885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0</xdr:row>
      <xdr:rowOff>0</xdr:rowOff>
    </xdr:from>
    <xdr:to>
      <xdr:col>14</xdr:col>
      <xdr:colOff>0</xdr:colOff>
      <xdr:row>0</xdr:row>
      <xdr:rowOff>0</xdr:rowOff>
    </xdr:to>
    <xdr:sp>
      <xdr:nvSpPr>
        <xdr:cNvPr id="32" name="Rectangle 32"/>
        <xdr:cNvSpPr>
          <a:spLocks/>
        </xdr:cNvSpPr>
      </xdr:nvSpPr>
      <xdr:spPr>
        <a:xfrm>
          <a:off x="297180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0</xdr:row>
      <xdr:rowOff>0</xdr:rowOff>
    </xdr:from>
    <xdr:to>
      <xdr:col>18</xdr:col>
      <xdr:colOff>0</xdr:colOff>
      <xdr:row>0</xdr:row>
      <xdr:rowOff>0</xdr:rowOff>
    </xdr:to>
    <xdr:sp>
      <xdr:nvSpPr>
        <xdr:cNvPr id="33" name="Rectangle 33"/>
        <xdr:cNvSpPr>
          <a:spLocks/>
        </xdr:cNvSpPr>
      </xdr:nvSpPr>
      <xdr:spPr>
        <a:xfrm>
          <a:off x="3714750" y="0"/>
          <a:ext cx="7429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0</xdr:row>
      <xdr:rowOff>0</xdr:rowOff>
    </xdr:from>
    <xdr:to>
      <xdr:col>21</xdr:col>
      <xdr:colOff>0</xdr:colOff>
      <xdr:row>0</xdr:row>
      <xdr:rowOff>0</xdr:rowOff>
    </xdr:to>
    <xdr:sp>
      <xdr:nvSpPr>
        <xdr:cNvPr id="34" name="Rectangle 34"/>
        <xdr:cNvSpPr>
          <a:spLocks/>
        </xdr:cNvSpPr>
      </xdr:nvSpPr>
      <xdr:spPr>
        <a:xfrm>
          <a:off x="470535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0</xdr:row>
      <xdr:rowOff>0</xdr:rowOff>
    </xdr:from>
    <xdr:to>
      <xdr:col>24</xdr:col>
      <xdr:colOff>0</xdr:colOff>
      <xdr:row>0</xdr:row>
      <xdr:rowOff>0</xdr:rowOff>
    </xdr:to>
    <xdr:sp>
      <xdr:nvSpPr>
        <xdr:cNvPr id="35" name="Rectangle 35"/>
        <xdr:cNvSpPr>
          <a:spLocks/>
        </xdr:cNvSpPr>
      </xdr:nvSpPr>
      <xdr:spPr>
        <a:xfrm>
          <a:off x="544830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4</xdr:col>
      <xdr:colOff>0</xdr:colOff>
      <xdr:row>0</xdr:row>
      <xdr:rowOff>0</xdr:rowOff>
    </xdr:to>
    <xdr:sp>
      <xdr:nvSpPr>
        <xdr:cNvPr id="36" name="Rectangle 36"/>
        <xdr:cNvSpPr>
          <a:spLocks/>
        </xdr:cNvSpPr>
      </xdr:nvSpPr>
      <xdr:spPr>
        <a:xfrm>
          <a:off x="49530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7</xdr:col>
      <xdr:colOff>0</xdr:colOff>
      <xdr:row>0</xdr:row>
      <xdr:rowOff>0</xdr:rowOff>
    </xdr:to>
    <xdr:sp>
      <xdr:nvSpPr>
        <xdr:cNvPr id="37" name="Rectangle 37"/>
        <xdr:cNvSpPr>
          <a:spLocks/>
        </xdr:cNvSpPr>
      </xdr:nvSpPr>
      <xdr:spPr>
        <a:xfrm>
          <a:off x="1238250" y="0"/>
          <a:ext cx="49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xdr:row>
      <xdr:rowOff>47625</xdr:rowOff>
    </xdr:from>
    <xdr:to>
      <xdr:col>24</xdr:col>
      <xdr:colOff>85725</xdr:colOff>
      <xdr:row>11</xdr:row>
      <xdr:rowOff>76200</xdr:rowOff>
    </xdr:to>
    <xdr:sp>
      <xdr:nvSpPr>
        <xdr:cNvPr id="1" name="Rectangle 2"/>
        <xdr:cNvSpPr>
          <a:spLocks/>
        </xdr:cNvSpPr>
      </xdr:nvSpPr>
      <xdr:spPr>
        <a:xfrm>
          <a:off x="104775" y="895350"/>
          <a:ext cx="5924550" cy="1362075"/>
        </a:xfrm>
        <a:prstGeom prst="rect">
          <a:avLst/>
        </a:prstGeom>
        <a:no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O que é ?</a:t>
          </a:r>
          <a:r>
            <a:rPr lang="en-US" cap="none" sz="1000" b="0" i="0" u="none" baseline="0">
              <a:latin typeface="Arial"/>
              <a:ea typeface="Arial"/>
              <a:cs typeface="Arial"/>
            </a:rPr>
            <a:t>
   É um calendário onde pode ser consultado, a partir de uma determinada data-base (referência), o dia de trabalho ou de folga de uma deteminada pessoa ou plantão.
   Pode-se ainda imprimir uma folha de calendário de um mês qualquer ou mais. Ou ainda um calendário resumo onde consta todos os meses de um determinado ano, se você trabalha nos dias pares ou ímpares de cada mês.</a:t>
          </a:r>
        </a:p>
      </xdr:txBody>
    </xdr:sp>
    <xdr:clientData/>
  </xdr:twoCellAnchor>
  <xdr:twoCellAnchor>
    <xdr:from>
      <xdr:col>0</xdr:col>
      <xdr:colOff>114300</xdr:colOff>
      <xdr:row>12</xdr:row>
      <xdr:rowOff>0</xdr:rowOff>
    </xdr:from>
    <xdr:to>
      <xdr:col>24</xdr:col>
      <xdr:colOff>76200</xdr:colOff>
      <xdr:row>18</xdr:row>
      <xdr:rowOff>133350</xdr:rowOff>
    </xdr:to>
    <xdr:grpSp>
      <xdr:nvGrpSpPr>
        <xdr:cNvPr id="2" name="Group 30"/>
        <xdr:cNvGrpSpPr>
          <a:grpSpLocks/>
        </xdr:cNvGrpSpPr>
      </xdr:nvGrpSpPr>
      <xdr:grpSpPr>
        <a:xfrm>
          <a:off x="114300" y="2371725"/>
          <a:ext cx="5905500" cy="1276350"/>
          <a:chOff x="12" y="240"/>
          <a:chExt cx="620" cy="134"/>
        </a:xfrm>
        <a:solidFill>
          <a:srgbClr val="FFFFFF"/>
        </a:solidFill>
      </xdr:grpSpPr>
      <xdr:sp>
        <xdr:nvSpPr>
          <xdr:cNvPr id="3" name="Rectangle 11"/>
          <xdr:cNvSpPr>
            <a:spLocks/>
          </xdr:cNvSpPr>
        </xdr:nvSpPr>
        <xdr:spPr>
          <a:xfrm>
            <a:off x="202" y="241"/>
            <a:ext cx="430" cy="132"/>
          </a:xfrm>
          <a:prstGeom prst="rect">
            <a:avLst/>
          </a:prstGeom>
          <a:no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Como utilizar ?</a:t>
            </a:r>
            <a:r>
              <a:rPr lang="en-US" cap="none" sz="1000" b="0" i="0" u="none" baseline="0">
                <a:latin typeface="Arial"/>
                <a:ea typeface="Arial"/>
                <a:cs typeface="Arial"/>
              </a:rPr>
              <a:t>
   No </a:t>
            </a:r>
            <a:r>
              <a:rPr lang="en-US" cap="none" sz="1000" b="1" i="0" u="none" baseline="0">
                <a:latin typeface="Arial"/>
                <a:ea typeface="Arial"/>
                <a:cs typeface="Arial"/>
              </a:rPr>
              <a:t>canto inferior direito</a:t>
            </a:r>
            <a:r>
              <a:rPr lang="en-US" cap="none" sz="1000" b="0" i="0" u="none" baseline="0">
                <a:latin typeface="Arial"/>
                <a:ea typeface="Arial"/>
                <a:cs typeface="Arial"/>
              </a:rPr>
              <a:t> da tela, modifique a data base (1) e; no campo TRABALHA (2), digite o "símbolo" (letra, número, ...)  do plantão que TRABALHA no dia indicado na data-base e o nome (nome da pessoa, "Dia de trabalho", nome do plantão, etc); no campo FOLGA (3), digite o "símbolo" do plantão que FOLGA na data-base e o nome.</a:t>
            </a:r>
          </a:p>
        </xdr:txBody>
      </xdr:sp>
      <xdr:sp>
        <xdr:nvSpPr>
          <xdr:cNvPr id="5" name="AutoShape 18"/>
          <xdr:cNvSpPr>
            <a:spLocks/>
          </xdr:cNvSpPr>
        </xdr:nvSpPr>
        <xdr:spPr>
          <a:xfrm>
            <a:off x="15" y="244"/>
            <a:ext cx="16" cy="18"/>
          </a:xfrm>
          <a:prstGeom prst="wedgeRectCallout">
            <a:avLst>
              <a:gd name="adj1" fmla="val 387500"/>
              <a:gd name="adj2" fmla="val 438888"/>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a:t>
            </a:r>
          </a:p>
        </xdr:txBody>
      </xdr:sp>
      <xdr:sp>
        <xdr:nvSpPr>
          <xdr:cNvPr id="6" name="AutoShape 19"/>
          <xdr:cNvSpPr>
            <a:spLocks/>
          </xdr:cNvSpPr>
        </xdr:nvSpPr>
        <xdr:spPr>
          <a:xfrm>
            <a:off x="140" y="251"/>
            <a:ext cx="16" cy="18"/>
          </a:xfrm>
          <a:prstGeom prst="wedgeRectCallout">
            <a:avLst>
              <a:gd name="adj1" fmla="val -187500"/>
              <a:gd name="adj2" fmla="val 111111"/>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2</a:t>
            </a:r>
          </a:p>
        </xdr:txBody>
      </xdr:sp>
      <xdr:sp>
        <xdr:nvSpPr>
          <xdr:cNvPr id="7" name="AutoShape 20"/>
          <xdr:cNvSpPr>
            <a:spLocks/>
          </xdr:cNvSpPr>
        </xdr:nvSpPr>
        <xdr:spPr>
          <a:xfrm>
            <a:off x="140" y="307"/>
            <a:ext cx="16" cy="18"/>
          </a:xfrm>
          <a:prstGeom prst="wedgeRectCallout">
            <a:avLst>
              <a:gd name="adj1" fmla="val -225000"/>
              <a:gd name="adj2" fmla="val -33333"/>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3</a:t>
            </a:r>
          </a:p>
        </xdr:txBody>
      </xdr:sp>
    </xdr:grpSp>
    <xdr:clientData/>
  </xdr:twoCellAnchor>
  <xdr:twoCellAnchor>
    <xdr:from>
      <xdr:col>0</xdr:col>
      <xdr:colOff>123825</xdr:colOff>
      <xdr:row>26</xdr:row>
      <xdr:rowOff>85725</xdr:rowOff>
    </xdr:from>
    <xdr:to>
      <xdr:col>24</xdr:col>
      <xdr:colOff>104775</xdr:colOff>
      <xdr:row>38</xdr:row>
      <xdr:rowOff>57150</xdr:rowOff>
    </xdr:to>
    <xdr:grpSp>
      <xdr:nvGrpSpPr>
        <xdr:cNvPr id="8" name="Group 29"/>
        <xdr:cNvGrpSpPr>
          <a:grpSpLocks/>
        </xdr:cNvGrpSpPr>
      </xdr:nvGrpSpPr>
      <xdr:grpSpPr>
        <a:xfrm>
          <a:off x="123825" y="5124450"/>
          <a:ext cx="5924550" cy="2257425"/>
          <a:chOff x="11" y="397"/>
          <a:chExt cx="622" cy="237"/>
        </a:xfrm>
        <a:solidFill>
          <a:srgbClr val="FFFFFF"/>
        </a:solidFill>
      </xdr:grpSpPr>
      <xdr:sp>
        <xdr:nvSpPr>
          <xdr:cNvPr id="10" name="Rectangle 22"/>
          <xdr:cNvSpPr>
            <a:spLocks/>
          </xdr:cNvSpPr>
        </xdr:nvSpPr>
        <xdr:spPr>
          <a:xfrm>
            <a:off x="324" y="397"/>
            <a:ext cx="309" cy="237"/>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Para pesquisar um data, basta modificar a data-de-pesquisa (1) no </a:t>
            </a:r>
            <a:r>
              <a:rPr lang="en-US" cap="none" sz="1000" b="1" i="0" u="none" baseline="0">
                <a:latin typeface="Arial"/>
                <a:ea typeface="Arial"/>
                <a:cs typeface="Arial"/>
              </a:rPr>
              <a:t>canto superior direito.
   </a:t>
            </a:r>
            <a:r>
              <a:rPr lang="en-US" cap="none" sz="1000" b="0" i="0" u="none" baseline="0">
                <a:latin typeface="Arial"/>
                <a:ea typeface="Arial"/>
                <a:cs typeface="Arial"/>
              </a:rPr>
              <a:t>Ao fazer isso, você terá os seguintes resultados:
(2) - Data real. Ex.: Se data-de-pesquisa igual a 31 de Abril, Data real mostra 01 de Maio. (pois Abril só tem 30 dias)
(3) - dia-de-semana em que cai a data-de-pesquiisa
(4) - Nome do plantão que trabalha no dia da data-de-pesquisa</a:t>
            </a:r>
          </a:p>
        </xdr:txBody>
      </xdr:sp>
      <xdr:sp>
        <xdr:nvSpPr>
          <xdr:cNvPr id="11" name="AutoShape 23"/>
          <xdr:cNvSpPr>
            <a:spLocks/>
          </xdr:cNvSpPr>
        </xdr:nvSpPr>
        <xdr:spPr>
          <a:xfrm>
            <a:off x="57" y="457"/>
            <a:ext cx="10" cy="19"/>
          </a:xfrm>
          <a:prstGeom prst="wedgeRectCallout">
            <a:avLst>
              <a:gd name="adj1" fmla="val 160000"/>
              <a:gd name="adj2" fmla="val -76314"/>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a:t>
            </a:r>
          </a:p>
        </xdr:txBody>
      </xdr:sp>
      <xdr:sp>
        <xdr:nvSpPr>
          <xdr:cNvPr id="12" name="AutoShape 24"/>
          <xdr:cNvSpPr>
            <a:spLocks/>
          </xdr:cNvSpPr>
        </xdr:nvSpPr>
        <xdr:spPr>
          <a:xfrm>
            <a:off x="235" y="451"/>
            <a:ext cx="14" cy="19"/>
          </a:xfrm>
          <a:prstGeom prst="wedgeRectCallout">
            <a:avLst>
              <a:gd name="adj1" fmla="val -92856"/>
              <a:gd name="adj2" fmla="val 118421"/>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2</a:t>
            </a:r>
          </a:p>
        </xdr:txBody>
      </xdr:sp>
      <xdr:sp>
        <xdr:nvSpPr>
          <xdr:cNvPr id="13" name="AutoShape 25"/>
          <xdr:cNvSpPr>
            <a:spLocks/>
          </xdr:cNvSpPr>
        </xdr:nvSpPr>
        <xdr:spPr>
          <a:xfrm>
            <a:off x="239" y="483"/>
            <a:ext cx="14" cy="19"/>
          </a:xfrm>
          <a:prstGeom prst="wedgeRectCallout">
            <a:avLst>
              <a:gd name="adj1" fmla="val -150000"/>
              <a:gd name="adj2" fmla="val 60527"/>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3</a:t>
            </a:r>
          </a:p>
        </xdr:txBody>
      </xdr:sp>
      <xdr:sp>
        <xdr:nvSpPr>
          <xdr:cNvPr id="14" name="AutoShape 26"/>
          <xdr:cNvSpPr>
            <a:spLocks/>
          </xdr:cNvSpPr>
        </xdr:nvSpPr>
        <xdr:spPr>
          <a:xfrm>
            <a:off x="243" y="517"/>
            <a:ext cx="14" cy="19"/>
          </a:xfrm>
          <a:prstGeom prst="wedgeRectCallout">
            <a:avLst>
              <a:gd name="adj1" fmla="val -178569"/>
              <a:gd name="adj2" fmla="val -28949"/>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4</a:t>
            </a:r>
          </a:p>
        </xdr:txBody>
      </xdr:sp>
      <xdr:sp>
        <xdr:nvSpPr>
          <xdr:cNvPr id="15" name="AutoShape 27"/>
          <xdr:cNvSpPr>
            <a:spLocks/>
          </xdr:cNvSpPr>
        </xdr:nvSpPr>
        <xdr:spPr>
          <a:xfrm>
            <a:off x="62" y="526"/>
            <a:ext cx="14" cy="19"/>
          </a:xfrm>
          <a:prstGeom prst="wedgeRectCallout">
            <a:avLst>
              <a:gd name="adj1" fmla="val 1107143"/>
              <a:gd name="adj2" fmla="val -613157"/>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5</a:t>
            </a:r>
          </a:p>
        </xdr:txBody>
      </xdr:sp>
      <xdr:sp>
        <xdr:nvSpPr>
          <xdr:cNvPr id="16" name="Rectangle 28"/>
          <xdr:cNvSpPr>
            <a:spLocks/>
          </xdr:cNvSpPr>
        </xdr:nvSpPr>
        <xdr:spPr>
          <a:xfrm>
            <a:off x="11" y="560"/>
            <a:ext cx="303" cy="74"/>
          </a:xfrm>
          <a:prstGeom prst="rect">
            <a:avLst/>
          </a:prstGeom>
          <a:no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   Para fazer com que o calendário mostre a folha do mês da data-de-pesquisa, clique no botão (5) - "&lt;&gt;".</a:t>
            </a:r>
          </a:p>
        </xdr:txBody>
      </xdr:sp>
    </xdr:grpSp>
    <xdr:clientData/>
  </xdr:twoCellAnchor>
  <xdr:twoCellAnchor>
    <xdr:from>
      <xdr:col>0</xdr:col>
      <xdr:colOff>123825</xdr:colOff>
      <xdr:row>19</xdr:row>
      <xdr:rowOff>85725</xdr:rowOff>
    </xdr:from>
    <xdr:to>
      <xdr:col>24</xdr:col>
      <xdr:colOff>66675</xdr:colOff>
      <xdr:row>25</xdr:row>
      <xdr:rowOff>171450</xdr:rowOff>
    </xdr:to>
    <xdr:grpSp>
      <xdr:nvGrpSpPr>
        <xdr:cNvPr id="17" name="Group 37"/>
        <xdr:cNvGrpSpPr>
          <a:grpSpLocks/>
        </xdr:cNvGrpSpPr>
      </xdr:nvGrpSpPr>
      <xdr:grpSpPr>
        <a:xfrm>
          <a:off x="123825" y="3790950"/>
          <a:ext cx="5886450" cy="1228725"/>
          <a:chOff x="13" y="389"/>
          <a:chExt cx="618" cy="129"/>
        </a:xfrm>
        <a:solidFill>
          <a:srgbClr val="FFFFFF"/>
        </a:solidFill>
      </xdr:grpSpPr>
      <xdr:sp>
        <xdr:nvSpPr>
          <xdr:cNvPr id="19" name="TextBox 33"/>
          <xdr:cNvSpPr txBox="1">
            <a:spLocks noChangeArrowheads="1"/>
          </xdr:cNvSpPr>
        </xdr:nvSpPr>
        <xdr:spPr>
          <a:xfrm>
            <a:off x="78" y="451"/>
            <a:ext cx="553" cy="67"/>
          </a:xfrm>
          <a:prstGeom prst="rect">
            <a:avLst/>
          </a:prstGeom>
          <a:no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Clique em "&gt;&gt;" ou "&lt;&lt;" (1) para, respectivamente, avançar ou retroagir o mês em exibição.
Clique em "&gt;&gt;" ou "&lt;&lt;" (2) para, respectivamente, avançar ou retroagir o ano em exibição.
Clique em no campo amarelo (3) para voltar a exibir a folha do calendário da data atual.</a:t>
            </a:r>
          </a:p>
        </xdr:txBody>
      </xdr:sp>
      <xdr:sp>
        <xdr:nvSpPr>
          <xdr:cNvPr id="20" name="AutoShape 34"/>
          <xdr:cNvSpPr>
            <a:spLocks/>
          </xdr:cNvSpPr>
        </xdr:nvSpPr>
        <xdr:spPr>
          <a:xfrm>
            <a:off x="261" y="414"/>
            <a:ext cx="14" cy="21"/>
          </a:xfrm>
          <a:prstGeom prst="wedgeRectCallout">
            <a:avLst>
              <a:gd name="adj1" fmla="val -142856"/>
              <a:gd name="adj2" fmla="val -2379"/>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a:t>
            </a:r>
          </a:p>
        </xdr:txBody>
      </xdr:sp>
      <xdr:sp>
        <xdr:nvSpPr>
          <xdr:cNvPr id="21" name="AutoShape 35"/>
          <xdr:cNvSpPr>
            <a:spLocks/>
          </xdr:cNvSpPr>
        </xdr:nvSpPr>
        <xdr:spPr>
          <a:xfrm>
            <a:off x="394" y="412"/>
            <a:ext cx="14" cy="21"/>
          </a:xfrm>
          <a:prstGeom prst="wedgeRectCallout">
            <a:avLst>
              <a:gd name="adj1" fmla="val -250000"/>
              <a:gd name="adj2" fmla="val 21430"/>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2</a:t>
            </a:r>
          </a:p>
        </xdr:txBody>
      </xdr:sp>
      <xdr:sp>
        <xdr:nvSpPr>
          <xdr:cNvPr id="22" name="AutoShape 36"/>
          <xdr:cNvSpPr>
            <a:spLocks/>
          </xdr:cNvSpPr>
        </xdr:nvSpPr>
        <xdr:spPr>
          <a:xfrm>
            <a:off x="461" y="389"/>
            <a:ext cx="14" cy="21"/>
          </a:xfrm>
          <a:prstGeom prst="wedgeRectCallout">
            <a:avLst>
              <a:gd name="adj1" fmla="val -1142856"/>
              <a:gd name="adj2" fmla="val 16666"/>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3</a:t>
            </a:r>
          </a:p>
        </xdr:txBody>
      </xdr:sp>
    </xdr:grpSp>
    <xdr:clientData/>
  </xdr:twoCellAnchor>
  <xdr:twoCellAnchor>
    <xdr:from>
      <xdr:col>0</xdr:col>
      <xdr:colOff>123825</xdr:colOff>
      <xdr:row>38</xdr:row>
      <xdr:rowOff>180975</xdr:rowOff>
    </xdr:from>
    <xdr:to>
      <xdr:col>24</xdr:col>
      <xdr:colOff>152400</xdr:colOff>
      <xdr:row>52</xdr:row>
      <xdr:rowOff>66675</xdr:rowOff>
    </xdr:to>
    <xdr:grpSp>
      <xdr:nvGrpSpPr>
        <xdr:cNvPr id="23" name="Group 49"/>
        <xdr:cNvGrpSpPr>
          <a:grpSpLocks/>
        </xdr:cNvGrpSpPr>
      </xdr:nvGrpSpPr>
      <xdr:grpSpPr>
        <a:xfrm>
          <a:off x="123825" y="7505700"/>
          <a:ext cx="5972175" cy="2552700"/>
          <a:chOff x="11" y="792"/>
          <a:chExt cx="627" cy="268"/>
        </a:xfrm>
        <a:solidFill>
          <a:srgbClr val="FFFFFF"/>
        </a:solidFill>
      </xdr:grpSpPr>
      <xdr:grpSp>
        <xdr:nvGrpSpPr>
          <xdr:cNvPr id="24" name="Group 47"/>
          <xdr:cNvGrpSpPr>
            <a:grpSpLocks/>
          </xdr:cNvGrpSpPr>
        </xdr:nvGrpSpPr>
        <xdr:grpSpPr>
          <a:xfrm>
            <a:off x="11" y="828"/>
            <a:ext cx="627" cy="232"/>
            <a:chOff x="9" y="776"/>
            <a:chExt cx="627" cy="232"/>
          </a:xfrm>
          <a:solidFill>
            <a:srgbClr val="FFFFFF"/>
          </a:solidFill>
        </xdr:grpSpPr>
        <xdr:sp>
          <xdr:nvSpPr>
            <xdr:cNvPr id="26" name="AutoShape 39"/>
            <xdr:cNvSpPr>
              <a:spLocks/>
            </xdr:cNvSpPr>
          </xdr:nvSpPr>
          <xdr:spPr>
            <a:xfrm>
              <a:off x="259" y="776"/>
              <a:ext cx="377" cy="22"/>
            </a:xfrm>
            <a:prstGeom prst="wedgeRectCallout">
              <a:avLst>
                <a:gd name="adj1" fmla="val -72546"/>
                <a:gd name="adj2" fmla="val 127273"/>
              </a:avLst>
            </a:prstGeom>
            <a:no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Imprime a folha de calendário do mês em exibição</a:t>
              </a:r>
            </a:p>
          </xdr:txBody>
        </xdr:sp>
        <xdr:sp>
          <xdr:nvSpPr>
            <xdr:cNvPr id="27" name="AutoShape 40"/>
            <xdr:cNvSpPr>
              <a:spLocks/>
            </xdr:cNvSpPr>
          </xdr:nvSpPr>
          <xdr:spPr>
            <a:xfrm>
              <a:off x="368" y="803"/>
              <a:ext cx="266" cy="38"/>
            </a:xfrm>
            <a:prstGeom prst="wedgeRectCallout">
              <a:avLst>
                <a:gd name="adj1" fmla="val -122555"/>
                <a:gd name="adj2" fmla="val 28949"/>
              </a:avLst>
            </a:prstGeom>
            <a:no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Imprime as folhas de calendário do mês anterior e posterior, respectivamente</a:t>
              </a:r>
            </a:p>
          </xdr:txBody>
        </xdr:sp>
        <xdr:sp>
          <xdr:nvSpPr>
            <xdr:cNvPr id="28" name="AutoShape 41"/>
            <xdr:cNvSpPr>
              <a:spLocks/>
            </xdr:cNvSpPr>
          </xdr:nvSpPr>
          <xdr:spPr>
            <a:xfrm>
              <a:off x="253" y="845"/>
              <a:ext cx="366" cy="16"/>
            </a:xfrm>
            <a:prstGeom prst="wedgeRectCallout">
              <a:avLst>
                <a:gd name="adj1" fmla="val -70763"/>
                <a:gd name="adj2" fmla="val 18750"/>
              </a:avLst>
            </a:prstGeom>
            <a:no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Imprime todas as folhas do ano, mês a mês</a:t>
              </a:r>
            </a:p>
          </xdr:txBody>
        </xdr:sp>
        <xdr:sp>
          <xdr:nvSpPr>
            <xdr:cNvPr id="29" name="AutoShape 42"/>
            <xdr:cNvSpPr>
              <a:spLocks/>
            </xdr:cNvSpPr>
          </xdr:nvSpPr>
          <xdr:spPr>
            <a:xfrm>
              <a:off x="252" y="864"/>
              <a:ext cx="366" cy="38"/>
            </a:xfrm>
            <a:prstGeom prst="wedgeRectCallout">
              <a:avLst>
                <a:gd name="adj1" fmla="val -71856"/>
                <a:gd name="adj2" fmla="val -23685"/>
              </a:avLst>
            </a:prstGeom>
            <a:no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Imprime todos os mêses do mês em exibição até Dezembro do mesmo ano.</a:t>
              </a:r>
            </a:p>
          </xdr:txBody>
        </xdr:sp>
        <xdr:sp>
          <xdr:nvSpPr>
            <xdr:cNvPr id="30" name="AutoShape 43"/>
            <xdr:cNvSpPr>
              <a:spLocks/>
            </xdr:cNvSpPr>
          </xdr:nvSpPr>
          <xdr:spPr>
            <a:xfrm>
              <a:off x="256" y="930"/>
              <a:ext cx="366" cy="38"/>
            </a:xfrm>
            <a:prstGeom prst="wedgeRectCallout">
              <a:avLst>
                <a:gd name="adj1" fmla="val -72129"/>
                <a:gd name="adj2" fmla="val -152629"/>
              </a:avLst>
            </a:prstGeom>
            <a:no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Imprime folha de resumo onde constará o tipo (par ou ímpar) do dia de cada mês (trabalho e folga).</a:t>
              </a:r>
            </a:p>
          </xdr:txBody>
        </xdr:sp>
        <xdr:sp>
          <xdr:nvSpPr>
            <xdr:cNvPr id="31" name="AutoShape 45"/>
            <xdr:cNvSpPr>
              <a:spLocks/>
            </xdr:cNvSpPr>
          </xdr:nvSpPr>
          <xdr:spPr>
            <a:xfrm>
              <a:off x="192" y="984"/>
              <a:ext cx="317" cy="20"/>
            </a:xfrm>
            <a:prstGeom prst="wedgeRectCallout">
              <a:avLst>
                <a:gd name="adj1" fmla="val -57254"/>
                <a:gd name="adj2" fmla="val -285000"/>
              </a:avLst>
            </a:prstGeom>
            <a:no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Fecha o programa sem sair do Excel</a:t>
              </a:r>
            </a:p>
          </xdr:txBody>
        </xdr:sp>
        <xdr:sp>
          <xdr:nvSpPr>
            <xdr:cNvPr id="32" name="AutoShape 46"/>
            <xdr:cNvSpPr>
              <a:spLocks/>
            </xdr:cNvSpPr>
          </xdr:nvSpPr>
          <xdr:spPr>
            <a:xfrm>
              <a:off x="9" y="987"/>
              <a:ext cx="172" cy="21"/>
            </a:xfrm>
            <a:prstGeom prst="wedgeRectCallout">
              <a:avLst>
                <a:gd name="adj1" fmla="val -31976"/>
                <a:gd name="adj2" fmla="val -207143"/>
              </a:avLst>
            </a:prstGeom>
            <a:no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Sai do programa e do Excel</a:t>
              </a:r>
            </a:p>
          </xdr:txBody>
        </xdr:sp>
      </xdr:grpSp>
      <xdr:sp>
        <xdr:nvSpPr>
          <xdr:cNvPr id="33" name="TextBox 48"/>
          <xdr:cNvSpPr txBox="1">
            <a:spLocks noChangeArrowheads="1"/>
          </xdr:cNvSpPr>
        </xdr:nvSpPr>
        <xdr:spPr>
          <a:xfrm>
            <a:off x="269" y="792"/>
            <a:ext cx="111" cy="19"/>
          </a:xfrm>
          <a:prstGeom prst="rect">
            <a:avLst/>
          </a:prstGeom>
          <a:no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Menu lateral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eocities.yahoo.com.br/erisexcel" TargetMode="External" /><Relationship Id="rId2" Type="http://schemas.openxmlformats.org/officeDocument/2006/relationships/hyperlink" Target="mailto:erisexcel@yahoo.com.b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geocities.yahoo.com.br/erisexcel" TargetMode="External" /><Relationship Id="rId2" Type="http://schemas.openxmlformats.org/officeDocument/2006/relationships/oleObject" Target="../embeddings/oleObject_4_0.bin" /><Relationship Id="rId3" Type="http://schemas.openxmlformats.org/officeDocument/2006/relationships/oleObject" Target="../embeddings/oleObject_4_1.bin" /><Relationship Id="rId4" Type="http://schemas.openxmlformats.org/officeDocument/2006/relationships/oleObject" Target="../embeddings/oleObject_4_2.bin" /><Relationship Id="rId5" Type="http://schemas.openxmlformats.org/officeDocument/2006/relationships/oleObject" Target="../embeddings/oleObject_4_3.bin" /><Relationship Id="rId6" Type="http://schemas.openxmlformats.org/officeDocument/2006/relationships/vmlDrawing" Target="../drawings/vmlDrawing1.vml" /><Relationship Id="rId7" Type="http://schemas.openxmlformats.org/officeDocument/2006/relationships/drawing" Target="../drawings/drawing4.xml" /><Relationship Id="rId8"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Plan1"/>
  <dimension ref="A1:AF31"/>
  <sheetViews>
    <sheetView tabSelected="1" workbookViewId="0" topLeftCell="A1">
      <selection activeCell="A1" sqref="A1:F1"/>
    </sheetView>
  </sheetViews>
  <sheetFormatPr defaultColWidth="9.140625" defaultRowHeight="0.75" customHeight="1" zeroHeight="1"/>
  <cols>
    <col min="1" max="1" width="2.7109375" style="26" customWidth="1"/>
    <col min="2" max="28" width="3.7109375" style="26" customWidth="1"/>
    <col min="29" max="29" width="4.57421875" style="26" customWidth="1"/>
    <col min="30" max="30" width="4.421875" style="43" customWidth="1"/>
    <col min="31" max="31" width="3.00390625" style="44" hidden="1" customWidth="1"/>
    <col min="32" max="16384" width="9.140625" style="26" hidden="1" customWidth="1"/>
  </cols>
  <sheetData>
    <row r="1" spans="1:32" ht="15" customHeight="1" thickBot="1" thickTop="1">
      <c r="A1" s="51" t="str">
        <f>"Hoje é "&amp;'BD'!C3&amp;","</f>
        <v>Hoje é sexta-feira,</v>
      </c>
      <c r="B1" s="52"/>
      <c r="C1" s="52"/>
      <c r="D1" s="52"/>
      <c r="E1" s="52"/>
      <c r="F1" s="52"/>
      <c r="G1" s="46" t="str">
        <f>'BD'!B2&amp;" de "&amp;'BD'!A4&amp;" de "&amp;'BD'!D2&amp;"."</f>
        <v>20 de janeiro de 2006.</v>
      </c>
      <c r="H1" s="46"/>
      <c r="I1" s="46"/>
      <c r="J1" s="46"/>
      <c r="K1" s="46"/>
      <c r="L1" s="46"/>
      <c r="M1" s="46" t="s">
        <v>38</v>
      </c>
      <c r="N1" s="46"/>
      <c r="O1" s="46"/>
      <c r="P1" s="65" t="str">
        <f>'BD'!D4</f>
        <v>plantão A</v>
      </c>
      <c r="Q1" s="65"/>
      <c r="R1" s="65"/>
      <c r="S1" s="65"/>
      <c r="T1" s="65"/>
      <c r="U1" s="66"/>
      <c r="V1" s="45" t="s">
        <v>58</v>
      </c>
      <c r="W1" s="23"/>
      <c r="X1" s="23"/>
      <c r="Y1" s="23"/>
      <c r="Z1" s="23"/>
      <c r="AA1" s="23"/>
      <c r="AB1" s="23"/>
      <c r="AC1" s="23"/>
      <c r="AD1" s="74" t="s">
        <v>27</v>
      </c>
      <c r="AE1" s="24">
        <v>1</v>
      </c>
      <c r="AF1" s="25">
        <v>1</v>
      </c>
    </row>
    <row r="2" spans="1:32" ht="15" customHeight="1" thickBot="1" thickTop="1">
      <c r="A2" s="23"/>
      <c r="B2" s="47" t="s">
        <v>39</v>
      </c>
      <c r="C2" s="47"/>
      <c r="D2" s="47"/>
      <c r="E2" s="47"/>
      <c r="F2" s="47"/>
      <c r="G2" s="23"/>
      <c r="H2" s="64" t="str">
        <f>'BD'!C7</f>
        <v>Janeiro</v>
      </c>
      <c r="I2" s="48"/>
      <c r="J2" s="48"/>
      <c r="K2" s="48"/>
      <c r="L2" s="48"/>
      <c r="M2" s="48"/>
      <c r="N2" s="48"/>
      <c r="O2" s="27"/>
      <c r="P2" s="23"/>
      <c r="Q2" s="64">
        <f>'BD'!D6</f>
        <v>2006</v>
      </c>
      <c r="R2" s="67"/>
      <c r="S2" s="67"/>
      <c r="T2" s="67"/>
      <c r="U2" s="27"/>
      <c r="V2" s="23"/>
      <c r="W2" s="63" t="s">
        <v>22</v>
      </c>
      <c r="X2" s="63"/>
      <c r="Y2" s="63"/>
      <c r="Z2" s="63"/>
      <c r="AA2" s="63"/>
      <c r="AB2" s="63"/>
      <c r="AC2" s="23"/>
      <c r="AD2" s="74"/>
      <c r="AE2" s="24">
        <v>2</v>
      </c>
      <c r="AF2" s="25">
        <v>0.5</v>
      </c>
    </row>
    <row r="3" spans="1:32" ht="15" customHeight="1" thickBot="1" thickTop="1">
      <c r="A3" s="23"/>
      <c r="B3" s="47" t="s">
        <v>40</v>
      </c>
      <c r="C3" s="47"/>
      <c r="D3" s="47"/>
      <c r="E3" s="47"/>
      <c r="F3" s="47"/>
      <c r="G3" s="23"/>
      <c r="H3" s="49"/>
      <c r="I3" s="50"/>
      <c r="J3" s="50"/>
      <c r="K3" s="50"/>
      <c r="L3" s="50"/>
      <c r="M3" s="50"/>
      <c r="N3" s="50"/>
      <c r="O3" s="28"/>
      <c r="P3" s="23"/>
      <c r="Q3" s="68"/>
      <c r="R3" s="69"/>
      <c r="S3" s="69"/>
      <c r="T3" s="69"/>
      <c r="U3" s="28"/>
      <c r="V3" s="23"/>
      <c r="W3" s="56" t="s">
        <v>0</v>
      </c>
      <c r="X3" s="57"/>
      <c r="Y3" s="56" t="s">
        <v>1</v>
      </c>
      <c r="Z3" s="57"/>
      <c r="AA3" s="54" t="s">
        <v>2</v>
      </c>
      <c r="AB3" s="54"/>
      <c r="AC3" s="23"/>
      <c r="AD3" s="74"/>
      <c r="AE3" s="24">
        <v>3</v>
      </c>
      <c r="AF3" s="25">
        <v>0.25</v>
      </c>
    </row>
    <row r="4" spans="1:32" ht="15" customHeight="1" thickBot="1" thickTop="1">
      <c r="A4" s="23"/>
      <c r="B4" s="23"/>
      <c r="C4" s="23"/>
      <c r="D4" s="23"/>
      <c r="E4" s="23"/>
      <c r="F4" s="23"/>
      <c r="G4" s="23"/>
      <c r="H4" s="23"/>
      <c r="I4" s="23"/>
      <c r="J4" s="23"/>
      <c r="K4" s="23"/>
      <c r="L4" s="23"/>
      <c r="M4" s="23"/>
      <c r="N4" s="23"/>
      <c r="O4" s="23"/>
      <c r="P4" s="23"/>
      <c r="Q4" s="23"/>
      <c r="R4" s="23"/>
      <c r="S4" s="23"/>
      <c r="T4" s="23"/>
      <c r="U4" s="23"/>
      <c r="V4" s="23"/>
      <c r="W4" s="58">
        <v>31</v>
      </c>
      <c r="X4" s="59"/>
      <c r="Y4" s="58">
        <v>5</v>
      </c>
      <c r="Z4" s="59"/>
      <c r="AA4" s="55">
        <v>2006</v>
      </c>
      <c r="AB4" s="55"/>
      <c r="AC4" s="23"/>
      <c r="AD4" s="74"/>
      <c r="AE4" s="24">
        <v>4</v>
      </c>
      <c r="AF4" s="29"/>
    </row>
    <row r="5" spans="1:31" ht="15" customHeight="1" thickBot="1" thickTop="1">
      <c r="A5" s="23"/>
      <c r="B5" s="81" t="s">
        <v>12</v>
      </c>
      <c r="C5" s="81"/>
      <c r="D5" s="31"/>
      <c r="E5" s="73" t="s">
        <v>13</v>
      </c>
      <c r="F5" s="73"/>
      <c r="G5" s="31"/>
      <c r="H5" s="73" t="s">
        <v>14</v>
      </c>
      <c r="I5" s="73"/>
      <c r="J5" s="31"/>
      <c r="K5" s="73" t="s">
        <v>15</v>
      </c>
      <c r="L5" s="73"/>
      <c r="M5" s="31"/>
      <c r="N5" s="73" t="s">
        <v>16</v>
      </c>
      <c r="O5" s="73"/>
      <c r="P5" s="31"/>
      <c r="Q5" s="73" t="s">
        <v>17</v>
      </c>
      <c r="R5" s="73"/>
      <c r="S5" s="31"/>
      <c r="T5" s="80" t="s">
        <v>18</v>
      </c>
      <c r="U5" s="80"/>
      <c r="V5" s="23"/>
      <c r="W5" s="60">
        <f>'BD'!D26</f>
        <v>38868</v>
      </c>
      <c r="X5" s="61"/>
      <c r="Y5" s="61"/>
      <c r="Z5" s="61"/>
      <c r="AA5" s="61"/>
      <c r="AB5" s="62"/>
      <c r="AC5" s="23"/>
      <c r="AD5" s="74"/>
      <c r="AE5" s="24">
        <v>5</v>
      </c>
    </row>
    <row r="6" spans="1:31" ht="15" customHeight="1" thickBot="1" thickTop="1">
      <c r="A6" s="23"/>
      <c r="B6" s="23"/>
      <c r="C6" s="23"/>
      <c r="D6" s="23"/>
      <c r="E6" s="23"/>
      <c r="F6" s="23"/>
      <c r="G6" s="23"/>
      <c r="H6" s="23"/>
      <c r="I6" s="23"/>
      <c r="J6" s="23"/>
      <c r="K6" s="23"/>
      <c r="L6" s="23"/>
      <c r="M6" s="23"/>
      <c r="N6" s="23"/>
      <c r="O6" s="23"/>
      <c r="P6" s="23"/>
      <c r="Q6" s="23"/>
      <c r="R6" s="23"/>
      <c r="S6" s="23"/>
      <c r="T6" s="23"/>
      <c r="U6" s="23"/>
      <c r="V6" s="23"/>
      <c r="W6" s="53" t="str">
        <f>'BD'!A27</f>
        <v>quarta-feira</v>
      </c>
      <c r="X6" s="53"/>
      <c r="Y6" s="53"/>
      <c r="Z6" s="53"/>
      <c r="AA6" s="53"/>
      <c r="AB6" s="53"/>
      <c r="AC6" s="23"/>
      <c r="AD6" s="74"/>
      <c r="AE6" s="24">
        <v>6</v>
      </c>
    </row>
    <row r="7" spans="1:31" ht="15" customHeight="1" thickTop="1">
      <c r="A7" s="23"/>
      <c r="B7" s="30"/>
      <c r="C7" s="33" t="str">
        <f>'BD'!N2</f>
        <v>b</v>
      </c>
      <c r="D7" s="23"/>
      <c r="E7" s="32"/>
      <c r="F7" s="34" t="str">
        <f>'BD'!O2</f>
        <v>a</v>
      </c>
      <c r="G7" s="23"/>
      <c r="H7" s="32"/>
      <c r="I7" s="34" t="str">
        <f>'BD'!P2</f>
        <v>b</v>
      </c>
      <c r="J7" s="23"/>
      <c r="K7" s="32"/>
      <c r="L7" s="34" t="str">
        <f>'BD'!Q2</f>
        <v>a</v>
      </c>
      <c r="M7" s="23"/>
      <c r="N7" s="32"/>
      <c r="O7" s="34" t="str">
        <f>'BD'!R2</f>
        <v>b</v>
      </c>
      <c r="P7" s="23"/>
      <c r="Q7" s="32"/>
      <c r="R7" s="34" t="str">
        <f>'BD'!S2</f>
        <v>a</v>
      </c>
      <c r="S7" s="23"/>
      <c r="T7" s="35"/>
      <c r="U7" s="36" t="str">
        <f>'BD'!T2</f>
        <v>b</v>
      </c>
      <c r="V7" s="23"/>
      <c r="W7" s="53" t="str">
        <f>'BD'!A28</f>
        <v>plantão B</v>
      </c>
      <c r="X7" s="53"/>
      <c r="Y7" s="53"/>
      <c r="Z7" s="53"/>
      <c r="AA7" s="53"/>
      <c r="AB7" s="53"/>
      <c r="AC7" s="23"/>
      <c r="AD7" s="74"/>
      <c r="AE7" s="24">
        <v>7</v>
      </c>
    </row>
    <row r="8" spans="1:31" ht="15" customHeight="1" thickBot="1">
      <c r="A8" s="23"/>
      <c r="B8" s="30">
        <f>'BD'!F2</f>
        <v>1</v>
      </c>
      <c r="C8" s="30"/>
      <c r="D8" s="23"/>
      <c r="E8" s="32">
        <f>'BD'!G2</f>
        <v>2</v>
      </c>
      <c r="F8" s="32"/>
      <c r="G8" s="23"/>
      <c r="H8" s="32">
        <f>'BD'!H2</f>
        <v>3</v>
      </c>
      <c r="I8" s="32"/>
      <c r="J8" s="23"/>
      <c r="K8" s="32">
        <f>'BD'!I2</f>
        <v>4</v>
      </c>
      <c r="L8" s="32"/>
      <c r="M8" s="23"/>
      <c r="N8" s="32">
        <f>'BD'!J2</f>
        <v>5</v>
      </c>
      <c r="O8" s="32"/>
      <c r="P8" s="23"/>
      <c r="Q8" s="32">
        <f>'BD'!K2</f>
        <v>6</v>
      </c>
      <c r="R8" s="32"/>
      <c r="S8" s="23"/>
      <c r="T8" s="22">
        <f>'BD'!L2</f>
        <v>7</v>
      </c>
      <c r="U8" s="35"/>
      <c r="V8" s="23"/>
      <c r="W8" s="23"/>
      <c r="X8" s="23"/>
      <c r="Y8" s="23"/>
      <c r="Z8" s="23"/>
      <c r="AA8" s="23"/>
      <c r="AB8" s="23"/>
      <c r="AC8" s="23"/>
      <c r="AD8" s="74"/>
      <c r="AE8" s="24">
        <v>8</v>
      </c>
    </row>
    <row r="9" spans="1:31" ht="15" customHeight="1" thickBot="1" thickTop="1">
      <c r="A9" s="23"/>
      <c r="B9" s="23"/>
      <c r="C9" s="23"/>
      <c r="D9" s="23"/>
      <c r="E9" s="23"/>
      <c r="F9" s="23"/>
      <c r="G9" s="23"/>
      <c r="H9" s="23"/>
      <c r="I9" s="23"/>
      <c r="J9" s="23"/>
      <c r="K9" s="23"/>
      <c r="L9" s="23"/>
      <c r="M9" s="23"/>
      <c r="N9" s="23"/>
      <c r="O9" s="23"/>
      <c r="P9" s="23"/>
      <c r="Q9" s="23"/>
      <c r="R9" s="23"/>
      <c r="S9" s="23"/>
      <c r="T9" s="23"/>
      <c r="U9" s="23"/>
      <c r="V9" s="23"/>
      <c r="W9" s="70" t="s">
        <v>28</v>
      </c>
      <c r="X9" s="70"/>
      <c r="Y9" s="70"/>
      <c r="Z9" s="70"/>
      <c r="AA9" s="70"/>
      <c r="AB9" s="70"/>
      <c r="AC9" s="23"/>
      <c r="AD9" s="74"/>
      <c r="AE9" s="24">
        <v>9</v>
      </c>
    </row>
    <row r="10" spans="1:31" ht="15" customHeight="1" thickBot="1" thickTop="1">
      <c r="A10" s="23"/>
      <c r="B10" s="37"/>
      <c r="C10" s="33" t="str">
        <f>'BD'!N3</f>
        <v>a</v>
      </c>
      <c r="D10" s="23"/>
      <c r="E10" s="38"/>
      <c r="F10" s="34" t="str">
        <f>'BD'!O3</f>
        <v>b</v>
      </c>
      <c r="G10" s="23"/>
      <c r="H10" s="38"/>
      <c r="I10" s="34" t="str">
        <f>'BD'!P3</f>
        <v>a</v>
      </c>
      <c r="J10" s="23"/>
      <c r="K10" s="38"/>
      <c r="L10" s="34" t="str">
        <f>'BD'!Q3</f>
        <v>b</v>
      </c>
      <c r="M10" s="23"/>
      <c r="N10" s="38"/>
      <c r="O10" s="34" t="str">
        <f>'BD'!R3</f>
        <v>a</v>
      </c>
      <c r="P10" s="23"/>
      <c r="Q10" s="38"/>
      <c r="R10" s="34" t="str">
        <f>'BD'!S3</f>
        <v>b</v>
      </c>
      <c r="S10" s="23"/>
      <c r="T10" s="35"/>
      <c r="U10" s="36" t="str">
        <f>'BD'!T3</f>
        <v>a</v>
      </c>
      <c r="V10" s="23"/>
      <c r="W10" s="71" t="str">
        <f>'BD'!C30</f>
        <v>jan/2006</v>
      </c>
      <c r="X10" s="71"/>
      <c r="Y10" s="71"/>
      <c r="Z10" s="71"/>
      <c r="AA10" s="71"/>
      <c r="AB10" s="71"/>
      <c r="AC10" s="23"/>
      <c r="AD10" s="74"/>
      <c r="AE10" s="24">
        <v>10</v>
      </c>
    </row>
    <row r="11" spans="1:31" ht="15" customHeight="1" thickBot="1" thickTop="1">
      <c r="A11" s="23"/>
      <c r="B11" s="30">
        <f>'BD'!F3</f>
        <v>8</v>
      </c>
      <c r="C11" s="37"/>
      <c r="D11" s="23"/>
      <c r="E11" s="32">
        <f>'BD'!G3</f>
        <v>9</v>
      </c>
      <c r="F11" s="38"/>
      <c r="G11" s="23"/>
      <c r="H11" s="32">
        <f>'BD'!H3</f>
        <v>10</v>
      </c>
      <c r="I11" s="38"/>
      <c r="J11" s="23"/>
      <c r="K11" s="32">
        <f>'BD'!I3</f>
        <v>11</v>
      </c>
      <c r="L11" s="38"/>
      <c r="M11" s="23"/>
      <c r="N11" s="32">
        <f>'BD'!J3</f>
        <v>12</v>
      </c>
      <c r="O11" s="38"/>
      <c r="P11" s="23"/>
      <c r="Q11" s="32">
        <f>'BD'!K3</f>
        <v>13</v>
      </c>
      <c r="R11" s="38"/>
      <c r="S11" s="23"/>
      <c r="T11" s="22">
        <f>'BD'!L3</f>
        <v>14</v>
      </c>
      <c r="U11" s="35"/>
      <c r="V11" s="23"/>
      <c r="W11" s="72" t="str">
        <f>'BD'!C34</f>
        <v>dez/2005</v>
      </c>
      <c r="X11" s="72"/>
      <c r="Y11" s="72"/>
      <c r="Z11" s="72" t="str">
        <f>'BD'!C36</f>
        <v>fev/2006</v>
      </c>
      <c r="AA11" s="72"/>
      <c r="AB11" s="72"/>
      <c r="AC11" s="23"/>
      <c r="AD11" s="74"/>
      <c r="AE11" s="24">
        <v>11</v>
      </c>
    </row>
    <row r="12" spans="1:31" ht="15" customHeight="1" thickBot="1" thickTop="1">
      <c r="A12" s="23"/>
      <c r="B12" s="23"/>
      <c r="C12" s="23"/>
      <c r="D12" s="23"/>
      <c r="E12" s="23"/>
      <c r="F12" s="23"/>
      <c r="G12" s="23"/>
      <c r="H12" s="23"/>
      <c r="I12" s="23"/>
      <c r="J12" s="23"/>
      <c r="K12" s="23"/>
      <c r="L12" s="23"/>
      <c r="M12" s="23"/>
      <c r="N12" s="23"/>
      <c r="O12" s="23"/>
      <c r="P12" s="23"/>
      <c r="Q12" s="23"/>
      <c r="R12" s="23"/>
      <c r="S12" s="23"/>
      <c r="T12" s="23"/>
      <c r="U12" s="23"/>
      <c r="V12" s="23"/>
      <c r="W12" s="84" t="str">
        <f>"Todo o ano "&amp;'BD'!D6</f>
        <v>Todo o ano 2006</v>
      </c>
      <c r="X12" s="84"/>
      <c r="Y12" s="84"/>
      <c r="Z12" s="84"/>
      <c r="AA12" s="84"/>
      <c r="AB12" s="84"/>
      <c r="AC12" s="23"/>
      <c r="AD12" s="74"/>
      <c r="AE12" s="24">
        <v>12</v>
      </c>
    </row>
    <row r="13" spans="1:31" ht="15" customHeight="1" thickBot="1" thickTop="1">
      <c r="A13" s="23"/>
      <c r="B13" s="37"/>
      <c r="C13" s="33" t="str">
        <f>'BD'!N4</f>
        <v>b</v>
      </c>
      <c r="D13" s="23"/>
      <c r="E13" s="38"/>
      <c r="F13" s="34" t="str">
        <f>'BD'!O4</f>
        <v>a</v>
      </c>
      <c r="G13" s="23"/>
      <c r="H13" s="38"/>
      <c r="I13" s="34" t="str">
        <f>'BD'!P4</f>
        <v>b</v>
      </c>
      <c r="J13" s="23"/>
      <c r="K13" s="38"/>
      <c r="L13" s="34" t="str">
        <f>'BD'!Q4</f>
        <v>a</v>
      </c>
      <c r="M13" s="23"/>
      <c r="N13" s="38"/>
      <c r="O13" s="34" t="str">
        <f>'BD'!R4</f>
        <v>b</v>
      </c>
      <c r="P13" s="23"/>
      <c r="Q13" s="38"/>
      <c r="R13" s="34" t="str">
        <f>'BD'!S4</f>
        <v>a</v>
      </c>
      <c r="S13" s="23"/>
      <c r="T13" s="35"/>
      <c r="U13" s="36" t="str">
        <f>'BD'!T4</f>
        <v>b</v>
      </c>
      <c r="V13" s="23"/>
      <c r="W13" s="84">
        <f>IF(AND('BD'!C6&lt;&gt;1,'BD'!C6&lt;&gt;12),'BD'!C30&amp;" a Dez/"&amp;'BD'!D6,"")</f>
      </c>
      <c r="X13" s="84"/>
      <c r="Y13" s="84"/>
      <c r="Z13" s="84"/>
      <c r="AA13" s="84"/>
      <c r="AB13" s="84"/>
      <c r="AC13" s="23"/>
      <c r="AD13" s="74"/>
      <c r="AE13" s="24">
        <v>13</v>
      </c>
    </row>
    <row r="14" spans="1:31" ht="15" customHeight="1" thickBot="1" thickTop="1">
      <c r="A14" s="23"/>
      <c r="B14" s="30">
        <f>'BD'!F4</f>
        <v>15</v>
      </c>
      <c r="C14" s="37"/>
      <c r="D14" s="23"/>
      <c r="E14" s="32">
        <f>'BD'!G4</f>
        <v>16</v>
      </c>
      <c r="F14" s="38"/>
      <c r="G14" s="23"/>
      <c r="H14" s="32">
        <f>'BD'!H4</f>
        <v>17</v>
      </c>
      <c r="I14" s="38"/>
      <c r="J14" s="23"/>
      <c r="K14" s="32">
        <f>'BD'!I4</f>
        <v>18</v>
      </c>
      <c r="L14" s="38"/>
      <c r="M14" s="23"/>
      <c r="N14" s="32">
        <f>'BD'!J4</f>
        <v>19</v>
      </c>
      <c r="O14" s="38"/>
      <c r="P14" s="23"/>
      <c r="Q14" s="32">
        <f>'BD'!K4</f>
        <v>20</v>
      </c>
      <c r="R14" s="38"/>
      <c r="S14" s="23"/>
      <c r="T14" s="22">
        <f>'BD'!L4</f>
        <v>21</v>
      </c>
      <c r="U14" s="35"/>
      <c r="V14" s="23"/>
      <c r="W14" s="84" t="str">
        <f>"Resumo par/ímp "&amp;'BD'!D6</f>
        <v>Resumo par/ímp 2006</v>
      </c>
      <c r="X14" s="84"/>
      <c r="Y14" s="84"/>
      <c r="Z14" s="84"/>
      <c r="AA14" s="84"/>
      <c r="AB14" s="84"/>
      <c r="AC14" s="23"/>
      <c r="AD14" s="74"/>
      <c r="AE14" s="24">
        <v>14</v>
      </c>
    </row>
    <row r="15" spans="1:31" ht="15" customHeight="1" thickBot="1" thickTop="1">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74"/>
      <c r="AE15" s="24">
        <v>15</v>
      </c>
    </row>
    <row r="16" spans="1:31" ht="15" customHeight="1" thickBot="1" thickTop="1">
      <c r="A16" s="23"/>
      <c r="B16" s="37"/>
      <c r="C16" s="33" t="str">
        <f>'BD'!N5</f>
        <v>a</v>
      </c>
      <c r="D16" s="23"/>
      <c r="E16" s="38"/>
      <c r="F16" s="34" t="str">
        <f>'BD'!O5</f>
        <v>b</v>
      </c>
      <c r="G16" s="23"/>
      <c r="H16" s="38"/>
      <c r="I16" s="34" t="str">
        <f>'BD'!P5</f>
        <v>a</v>
      </c>
      <c r="J16" s="23"/>
      <c r="K16" s="38"/>
      <c r="L16" s="34" t="str">
        <f>'BD'!Q5</f>
        <v>b</v>
      </c>
      <c r="M16" s="23"/>
      <c r="N16" s="38"/>
      <c r="O16" s="34" t="str">
        <f>'BD'!R5</f>
        <v>a</v>
      </c>
      <c r="P16" s="23"/>
      <c r="Q16" s="38"/>
      <c r="R16" s="34" t="str">
        <f>'BD'!S5</f>
        <v>b</v>
      </c>
      <c r="S16" s="23"/>
      <c r="T16" s="35"/>
      <c r="U16" s="36" t="str">
        <f>'BD'!T5</f>
        <v>a</v>
      </c>
      <c r="V16" s="23"/>
      <c r="W16" s="85" t="s">
        <v>34</v>
      </c>
      <c r="X16" s="85"/>
      <c r="Y16" s="85"/>
      <c r="Z16" s="85"/>
      <c r="AA16" s="85"/>
      <c r="AB16" s="85"/>
      <c r="AC16" s="23"/>
      <c r="AD16" s="74"/>
      <c r="AE16" s="24">
        <v>16</v>
      </c>
    </row>
    <row r="17" spans="1:31" ht="15" customHeight="1" thickBot="1" thickTop="1">
      <c r="A17" s="23"/>
      <c r="B17" s="30">
        <f>'BD'!F5</f>
        <v>22</v>
      </c>
      <c r="C17" s="37"/>
      <c r="D17" s="23"/>
      <c r="E17" s="32">
        <f>'BD'!G5</f>
        <v>23</v>
      </c>
      <c r="F17" s="38"/>
      <c r="G17" s="23"/>
      <c r="H17" s="32">
        <f>'BD'!H5</f>
        <v>24</v>
      </c>
      <c r="I17" s="38"/>
      <c r="J17" s="23"/>
      <c r="K17" s="32">
        <f>'BD'!I5</f>
        <v>25</v>
      </c>
      <c r="L17" s="38"/>
      <c r="M17" s="23"/>
      <c r="N17" s="32">
        <f>'BD'!J5</f>
        <v>26</v>
      </c>
      <c r="O17" s="38"/>
      <c r="P17" s="23"/>
      <c r="Q17" s="32">
        <f>'BD'!K5</f>
        <v>27</v>
      </c>
      <c r="R17" s="38"/>
      <c r="S17" s="23"/>
      <c r="T17" s="22">
        <f>'BD'!L5</f>
        <v>28</v>
      </c>
      <c r="U17" s="35"/>
      <c r="V17" s="23"/>
      <c r="W17" s="85" t="s">
        <v>35</v>
      </c>
      <c r="X17" s="85"/>
      <c r="Y17" s="85"/>
      <c r="Z17" s="85"/>
      <c r="AA17" s="85"/>
      <c r="AB17" s="85"/>
      <c r="AC17" s="23"/>
      <c r="AD17" s="74"/>
      <c r="AE17" s="24">
        <v>17</v>
      </c>
    </row>
    <row r="18" spans="1:31" ht="15" customHeight="1" thickBot="1" thickTop="1">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74"/>
      <c r="AE18" s="24">
        <v>18</v>
      </c>
    </row>
    <row r="19" spans="1:31" ht="15" customHeight="1" thickTop="1">
      <c r="A19" s="23"/>
      <c r="B19" s="30"/>
      <c r="C19" s="33" t="str">
        <f>'BD'!N8</f>
        <v>b</v>
      </c>
      <c r="D19" s="23"/>
      <c r="E19" s="32"/>
      <c r="F19" s="34" t="str">
        <f>'BD'!O8</f>
        <v>a</v>
      </c>
      <c r="G19" s="23"/>
      <c r="H19" s="32"/>
      <c r="I19" s="34" t="str">
        <f>'BD'!P8</f>
        <v>b</v>
      </c>
      <c r="J19" s="23"/>
      <c r="K19" s="32"/>
      <c r="L19" s="34" t="str">
        <f>'BD'!Q8</f>
        <v> </v>
      </c>
      <c r="M19" s="23"/>
      <c r="N19" s="32"/>
      <c r="O19" s="34" t="str">
        <f>'BD'!R8</f>
        <v> </v>
      </c>
      <c r="P19" s="23"/>
      <c r="Q19" s="32"/>
      <c r="R19" s="34" t="str">
        <f>'BD'!S8</f>
        <v> </v>
      </c>
      <c r="S19" s="23"/>
      <c r="T19" s="22"/>
      <c r="U19" s="36" t="str">
        <f>'BD'!T8</f>
        <v> </v>
      </c>
      <c r="V19" s="23"/>
      <c r="W19" s="79" t="s">
        <v>59</v>
      </c>
      <c r="X19" s="79"/>
      <c r="Y19" s="79"/>
      <c r="Z19" s="79"/>
      <c r="AA19" s="79"/>
      <c r="AB19" s="79"/>
      <c r="AC19" s="23"/>
      <c r="AD19" s="74"/>
      <c r="AE19" s="24">
        <v>19</v>
      </c>
    </row>
    <row r="20" spans="1:31" ht="15" customHeight="1" thickBot="1">
      <c r="A20" s="23"/>
      <c r="B20" s="30">
        <f>'BD'!F8</f>
        <v>29</v>
      </c>
      <c r="C20" s="30"/>
      <c r="D20" s="23"/>
      <c r="E20" s="32">
        <f>'BD'!G8</f>
        <v>30</v>
      </c>
      <c r="F20" s="32"/>
      <c r="G20" s="23"/>
      <c r="H20" s="32">
        <f>'BD'!H8</f>
        <v>31</v>
      </c>
      <c r="I20" s="32"/>
      <c r="J20" s="23"/>
      <c r="K20" s="32" t="str">
        <f>'BD'!I8</f>
        <v> </v>
      </c>
      <c r="L20" s="32"/>
      <c r="M20" s="23"/>
      <c r="N20" s="32" t="str">
        <f>'BD'!J8</f>
        <v> </v>
      </c>
      <c r="O20" s="32"/>
      <c r="P20" s="23"/>
      <c r="Q20" s="32" t="str">
        <f>'BD'!K8</f>
        <v> </v>
      </c>
      <c r="R20" s="32"/>
      <c r="S20" s="23"/>
      <c r="T20" s="22" t="str">
        <f>'BD'!L8</f>
        <v> </v>
      </c>
      <c r="U20" s="22"/>
      <c r="V20" s="23"/>
      <c r="W20" s="55" t="s">
        <v>60</v>
      </c>
      <c r="X20" s="55"/>
      <c r="Y20" s="55"/>
      <c r="Z20" s="55"/>
      <c r="AA20" s="55"/>
      <c r="AB20" s="55"/>
      <c r="AC20" s="23"/>
      <c r="AD20" s="74"/>
      <c r="AE20" s="24">
        <v>20</v>
      </c>
    </row>
    <row r="21" spans="1:31" ht="15" customHeight="1" thickTop="1">
      <c r="A21" s="23"/>
      <c r="B21" s="23"/>
      <c r="C21" s="23"/>
      <c r="D21" s="23"/>
      <c r="E21" s="23"/>
      <c r="F21" s="23"/>
      <c r="G21" s="23"/>
      <c r="H21" s="23"/>
      <c r="I21" s="23"/>
      <c r="J21" s="23"/>
      <c r="K21" s="23"/>
      <c r="L21" s="23"/>
      <c r="M21" s="23"/>
      <c r="N21" s="23"/>
      <c r="O21" s="23"/>
      <c r="P21" s="23"/>
      <c r="Q21" s="23"/>
      <c r="R21" s="23"/>
      <c r="S21" s="23"/>
      <c r="T21" s="23"/>
      <c r="U21" s="23"/>
      <c r="V21" s="23"/>
      <c r="W21" s="79" t="s">
        <v>61</v>
      </c>
      <c r="X21" s="79"/>
      <c r="Y21" s="79"/>
      <c r="Z21" s="79"/>
      <c r="AA21" s="79"/>
      <c r="AB21" s="79"/>
      <c r="AC21" s="23"/>
      <c r="AD21" s="74"/>
      <c r="AE21" s="24">
        <v>21</v>
      </c>
    </row>
    <row r="22" spans="1:31" ht="15" customHeight="1" thickBot="1">
      <c r="A22" s="23"/>
      <c r="B22" s="30"/>
      <c r="C22" s="33" t="str">
        <f>'BD'!N9</f>
        <v> </v>
      </c>
      <c r="D22" s="23"/>
      <c r="E22" s="32"/>
      <c r="F22" s="34" t="str">
        <f>'BD'!O9</f>
        <v> </v>
      </c>
      <c r="G22" s="23"/>
      <c r="H22" s="23"/>
      <c r="I22" s="23"/>
      <c r="J22" s="23"/>
      <c r="K22" s="23"/>
      <c r="L22" s="23"/>
      <c r="M22" s="23"/>
      <c r="N22" s="23"/>
      <c r="O22" s="23"/>
      <c r="P22" s="23"/>
      <c r="Q22" s="23"/>
      <c r="R22" s="23"/>
      <c r="S22" s="23"/>
      <c r="T22" s="23"/>
      <c r="U22" s="23"/>
      <c r="V22" s="23"/>
      <c r="W22" s="55" t="s">
        <v>62</v>
      </c>
      <c r="X22" s="55"/>
      <c r="Y22" s="55"/>
      <c r="Z22" s="55"/>
      <c r="AA22" s="55"/>
      <c r="AB22" s="55"/>
      <c r="AC22" s="23"/>
      <c r="AD22" s="74"/>
      <c r="AE22" s="24">
        <v>22</v>
      </c>
    </row>
    <row r="23" spans="1:31" ht="15" customHeight="1" thickBot="1" thickTop="1">
      <c r="A23" s="23"/>
      <c r="B23" s="30" t="str">
        <f>'BD'!F9</f>
        <v> </v>
      </c>
      <c r="C23" s="30"/>
      <c r="D23" s="23"/>
      <c r="E23" s="32" t="str">
        <f>'BD'!G9</f>
        <v> </v>
      </c>
      <c r="F23" s="32"/>
      <c r="G23" s="23"/>
      <c r="H23" s="23"/>
      <c r="I23" s="23"/>
      <c r="J23" s="23"/>
      <c r="K23" s="23"/>
      <c r="L23" s="23"/>
      <c r="M23" s="23"/>
      <c r="N23" s="23"/>
      <c r="O23" s="23"/>
      <c r="P23" s="23"/>
      <c r="Q23" s="23"/>
      <c r="R23" s="23"/>
      <c r="S23" s="23"/>
      <c r="T23" s="23"/>
      <c r="U23" s="23"/>
      <c r="V23" s="23"/>
      <c r="W23" s="70" t="s">
        <v>54</v>
      </c>
      <c r="X23" s="70"/>
      <c r="Y23" s="70"/>
      <c r="Z23" s="70"/>
      <c r="AA23" s="70"/>
      <c r="AB23" s="70"/>
      <c r="AC23" s="23"/>
      <c r="AD23" s="74"/>
      <c r="AE23" s="24">
        <v>23</v>
      </c>
    </row>
    <row r="24" spans="1:31" ht="16.5" thickBot="1" thickTop="1">
      <c r="A24" s="23"/>
      <c r="B24" s="23"/>
      <c r="C24" s="23"/>
      <c r="D24" s="23"/>
      <c r="E24" s="23"/>
      <c r="F24" s="23"/>
      <c r="G24" s="23"/>
      <c r="H24" s="23"/>
      <c r="I24" s="23"/>
      <c r="J24" s="23"/>
      <c r="K24" s="23"/>
      <c r="L24" s="23"/>
      <c r="M24" s="23"/>
      <c r="N24" s="23"/>
      <c r="O24" s="23"/>
      <c r="P24" s="23"/>
      <c r="Q24" s="23"/>
      <c r="R24" s="23"/>
      <c r="S24" s="23"/>
      <c r="T24" s="23"/>
      <c r="U24" s="23"/>
      <c r="V24" s="39"/>
      <c r="W24" s="82">
        <v>31</v>
      </c>
      <c r="X24" s="83"/>
      <c r="Y24" s="82">
        <v>12</v>
      </c>
      <c r="Z24" s="83"/>
      <c r="AA24" s="83">
        <v>2005</v>
      </c>
      <c r="AB24" s="83"/>
      <c r="AC24" s="39"/>
      <c r="AD24" s="74"/>
      <c r="AE24" s="24">
        <v>24</v>
      </c>
    </row>
    <row r="25" spans="1:31" s="42" customFormat="1" ht="18.75" customHeight="1" thickTop="1">
      <c r="A25" s="40"/>
      <c r="B25" s="77" t="s">
        <v>24</v>
      </c>
      <c r="C25" s="78"/>
      <c r="D25" s="78"/>
      <c r="E25" s="78"/>
      <c r="F25" s="78"/>
      <c r="G25" s="78"/>
      <c r="H25" s="78"/>
      <c r="I25" s="78"/>
      <c r="J25" s="78"/>
      <c r="K25" s="78"/>
      <c r="L25" s="77" t="s">
        <v>25</v>
      </c>
      <c r="M25" s="78"/>
      <c r="N25" s="78"/>
      <c r="O25" s="78"/>
      <c r="P25" s="78"/>
      <c r="Q25" s="78"/>
      <c r="R25" s="78"/>
      <c r="S25" s="75" t="s">
        <v>26</v>
      </c>
      <c r="T25" s="75"/>
      <c r="U25" s="75"/>
      <c r="V25" s="75"/>
      <c r="W25" s="75"/>
      <c r="X25" s="75"/>
      <c r="Y25" s="75"/>
      <c r="Z25" s="75"/>
      <c r="AA25" s="75"/>
      <c r="AB25" s="75"/>
      <c r="AC25" s="76"/>
      <c r="AD25" s="76"/>
      <c r="AE25" s="41">
        <v>25</v>
      </c>
    </row>
    <row r="26" ht="0.75" customHeight="1" hidden="1">
      <c r="AE26" s="24">
        <v>26</v>
      </c>
    </row>
    <row r="27" ht="0.75" customHeight="1" hidden="1">
      <c r="AE27" s="41">
        <v>27</v>
      </c>
    </row>
    <row r="28" ht="0.75" customHeight="1" hidden="1">
      <c r="AE28" s="24">
        <v>28</v>
      </c>
    </row>
    <row r="29" ht="0.75" customHeight="1" hidden="1">
      <c r="AE29" s="41">
        <v>29</v>
      </c>
    </row>
    <row r="30" ht="0.75" customHeight="1" hidden="1">
      <c r="AE30" s="24">
        <v>30</v>
      </c>
    </row>
    <row r="31" ht="0.75" customHeight="1" hidden="1">
      <c r="AE31" s="41">
        <v>31</v>
      </c>
    </row>
    <row r="32" ht="0.75" customHeight="1" hidden="1"/>
    <row r="33" ht="0.75" customHeight="1" hidden="1"/>
    <row r="34" ht="0.75" customHeight="1" hidden="1"/>
    <row r="35" ht="0.75" customHeight="1" hidden="1"/>
    <row r="36" ht="0.75" customHeight="1" hidden="1"/>
    <row r="37" ht="0.75" customHeight="1" hidden="1"/>
    <row r="38" ht="0.75" customHeight="1" hidden="1"/>
    <row r="39" ht="0.75" customHeight="1" hidden="1"/>
    <row r="40" ht="0.75" customHeight="1" hidden="1"/>
    <row r="41" ht="0.75" customHeight="1" hidden="1"/>
    <row r="42" ht="0.75" customHeight="1" hidden="1"/>
    <row r="43" ht="0.75" customHeight="1" hidden="1"/>
    <row r="44" ht="0.75" customHeight="1" hidden="1"/>
    <row r="45" ht="0.75" customHeight="1" hidden="1"/>
    <row r="46" ht="0.75" customHeight="1" hidden="1"/>
    <row r="47" ht="0.75" customHeight="1" hidden="1"/>
    <row r="48" ht="0.75" customHeight="1" hidden="1"/>
    <row r="49" ht="0.75" customHeight="1" hidden="1"/>
    <row r="50" ht="0.75" customHeight="1" hidden="1"/>
    <row r="51" ht="0.75" customHeight="1" hidden="1"/>
    <row r="52" ht="0.75" customHeight="1" hidden="1"/>
    <row r="53" ht="0.75" customHeight="1" hidden="1"/>
    <row r="54" ht="0.75" customHeight="1" hidden="1"/>
    <row r="55" ht="0.75" customHeight="1" hidden="1"/>
    <row r="56" ht="0.75" customHeight="1" hidden="1"/>
    <row r="57" ht="0.75" customHeight="1" hidden="1"/>
    <row r="58" ht="0.75" customHeight="1" hidden="1"/>
    <row r="59" ht="0.75" customHeight="1" hidden="1"/>
    <row r="60" ht="0.75" customHeight="1" hidden="1"/>
    <row r="61" ht="0.75" customHeight="1" hidden="1"/>
    <row r="62" ht="0.75" customHeight="1" hidden="1"/>
    <row r="63" ht="0.75" customHeight="1" hidden="1"/>
    <row r="64" ht="0.75" customHeight="1" hidden="1"/>
    <row r="65" ht="0.75" customHeight="1" hidden="1"/>
    <row r="66" ht="0.75" customHeight="1" hidden="1"/>
    <row r="67" ht="0.75" customHeight="1" hidden="1"/>
    <row r="68" ht="0.75" customHeight="1" hidden="1"/>
    <row r="69" ht="0.75" customHeight="1" hidden="1"/>
    <row r="70" ht="0.75" customHeight="1" hidden="1"/>
    <row r="71" ht="0.75" customHeight="1" hidden="1"/>
    <row r="72" ht="0.75" customHeight="1" hidden="1"/>
    <row r="73" ht="0.75" customHeight="1" hidden="1"/>
    <row r="74" ht="0.75" customHeight="1" hidden="1"/>
    <row r="75" ht="0.75" customHeight="1" hidden="1"/>
    <row r="76" ht="0.75" customHeight="1" hidden="1"/>
    <row r="77" ht="0.75" customHeight="1" hidden="1"/>
    <row r="78" ht="0.75" customHeight="1" hidden="1"/>
    <row r="79" ht="0.75" customHeight="1" hidden="1"/>
    <row r="80" ht="0.75" customHeight="1" hidden="1"/>
    <row r="81" ht="0.75" customHeight="1" hidden="1"/>
    <row r="82" ht="0.75" customHeight="1" hidden="1"/>
    <row r="83" ht="0.75" customHeight="1" hidden="1"/>
    <row r="84" ht="0.75" customHeight="1" hidden="1"/>
    <row r="85" ht="0.75" customHeight="1" hidden="1"/>
    <row r="86" ht="0.75" customHeight="1" hidden="1"/>
    <row r="87" ht="0.75" customHeight="1" hidden="1"/>
    <row r="88" ht="0.75" customHeight="1" hidden="1"/>
    <row r="89" ht="0.75" customHeight="1" hidden="1"/>
    <row r="90" ht="0.75" customHeight="1" hidden="1"/>
    <row r="91" ht="0.75" customHeight="1" hidden="1"/>
    <row r="92" ht="0.75" customHeight="1" hidden="1"/>
    <row r="93" ht="0.75" customHeight="1" hidden="1"/>
    <row r="94" ht="0.75" customHeight="1" hidden="1"/>
    <row r="95" ht="0.75" customHeight="1" hidden="1"/>
    <row r="96" ht="0.75" customHeight="1" hidden="1"/>
    <row r="97" ht="0.75" customHeight="1" hidden="1"/>
    <row r="98" ht="0.75" customHeight="1" hidden="1"/>
    <row r="99" ht="0.75" customHeight="1" hidden="1"/>
    <row r="100" ht="0.75" customHeight="1" hidden="1"/>
    <row r="101" ht="0.75" customHeight="1" hidden="1"/>
    <row r="102" ht="0.75" customHeight="1" hidden="1"/>
    <row r="103" ht="0.75" customHeight="1" hidden="1"/>
    <row r="104" ht="0.75" customHeight="1" hidden="1"/>
    <row r="105" ht="0.75" customHeight="1" hidden="1"/>
    <row r="106" ht="0.75" customHeight="1" hidden="1"/>
    <row r="107" ht="0.75" customHeight="1" hidden="1"/>
    <row r="108" ht="0.75" customHeight="1" hidden="1"/>
    <row r="109" ht="0.75" customHeight="1" hidden="1"/>
    <row r="110" ht="0.75" customHeight="1" hidden="1"/>
    <row r="111" ht="0.75" customHeight="1" hidden="1"/>
    <row r="112" ht="0.75" customHeight="1" hidden="1"/>
    <row r="113" ht="0.75" customHeight="1" hidden="1"/>
    <row r="114" ht="0.75" customHeight="1" hidden="1"/>
    <row r="115" ht="0.75" customHeight="1" hidden="1"/>
    <row r="116" ht="0.75" customHeight="1" hidden="1"/>
    <row r="117" ht="0.75" customHeight="1" hidden="1"/>
    <row r="118" ht="0.75" customHeight="1" hidden="1"/>
    <row r="119" ht="0.75" customHeight="1" hidden="1"/>
    <row r="120" ht="0.75" customHeight="1" hidden="1"/>
    <row r="121" ht="0.75" customHeight="1" hidden="1"/>
    <row r="122" ht="0.75" customHeight="1" hidden="1"/>
    <row r="123" ht="0.75" customHeight="1" hidden="1"/>
    <row r="124" ht="0.75" customHeight="1" hidden="1"/>
    <row r="125" ht="0.75" customHeight="1" hidden="1"/>
    <row r="126" ht="0.75" customHeight="1" hidden="1"/>
    <row r="127" ht="0.75" customHeight="1" hidden="1"/>
    <row r="128" ht="0.75" customHeight="1" hidden="1"/>
    <row r="129" ht="0.75" customHeight="1" hidden="1"/>
    <row r="130" ht="0.75" customHeight="1" hidden="1"/>
    <row r="131" ht="0.75" customHeight="1" hidden="1"/>
    <row r="132" ht="0.75" customHeight="1" hidden="1"/>
    <row r="133" ht="0.75" customHeight="1" hidden="1"/>
    <row r="134" ht="0.75" customHeight="1" hidden="1"/>
    <row r="135" ht="0.75" customHeight="1" hidden="1"/>
    <row r="136" ht="0.75" customHeight="1" hidden="1"/>
    <row r="137" ht="0.75" customHeight="1" hidden="1"/>
    <row r="138" ht="0.75" customHeight="1" hidden="1"/>
    <row r="139" ht="0.75" customHeight="1" hidden="1"/>
    <row r="140" ht="0.75" customHeight="1" hidden="1"/>
    <row r="141" ht="0.75" customHeight="1" hidden="1"/>
    <row r="142" ht="0.75" customHeight="1" hidden="1"/>
    <row r="143" ht="0.75" customHeight="1" hidden="1"/>
    <row r="144" ht="0.75" customHeight="1" hidden="1"/>
    <row r="145" ht="0.75" customHeight="1" hidden="1"/>
    <row r="146" ht="0.75" customHeight="1" hidden="1"/>
    <row r="147" ht="0.75" customHeight="1" hidden="1"/>
    <row r="148" ht="0.75" customHeight="1" hidden="1"/>
    <row r="149" ht="0.75" customHeight="1" hidden="1"/>
    <row r="150" ht="0.75" customHeight="1" hidden="1"/>
    <row r="151" ht="0.75" customHeight="1" hidden="1"/>
    <row r="152" ht="0.75" customHeight="1" hidden="1"/>
    <row r="153" ht="0.75" customHeight="1" hidden="1"/>
    <row r="154" ht="0.75" customHeight="1" hidden="1"/>
    <row r="155" ht="0.75" customHeight="1" hidden="1"/>
    <row r="156" ht="0.75" customHeight="1" hidden="1"/>
    <row r="157" ht="0.75" customHeight="1" hidden="1"/>
    <row r="158" ht="0.75" customHeight="1" hidden="1"/>
    <row r="159" ht="0.75" customHeight="1" hidden="1"/>
    <row r="160" ht="0.75" customHeight="1" hidden="1"/>
    <row r="161" ht="0.75" customHeight="1" hidden="1"/>
    <row r="162" ht="0.75" customHeight="1" hidden="1"/>
    <row r="163" ht="0.75" customHeight="1" hidden="1"/>
    <row r="164" ht="0.75" customHeight="1" hidden="1"/>
    <row r="165" ht="0.75" customHeight="1" hidden="1"/>
    <row r="166" ht="0.75" customHeight="1" hidden="1"/>
    <row r="167" ht="0.75" customHeight="1" hidden="1"/>
    <row r="168" ht="0.75" customHeight="1" hidden="1"/>
    <row r="169" ht="0.75" customHeight="1" hidden="1"/>
    <row r="170" ht="0.75" customHeight="1" hidden="1"/>
    <row r="171" ht="0.75" customHeight="1" hidden="1"/>
    <row r="172" ht="0.75" customHeight="1" hidden="1"/>
    <row r="173" ht="0.75" customHeight="1" hidden="1"/>
    <row r="174" ht="0.75" customHeight="1" hidden="1"/>
    <row r="175" ht="0.75" customHeight="1" hidden="1"/>
    <row r="176" ht="0.75" customHeight="1" hidden="1"/>
    <row r="177" ht="0.75" customHeight="1" hidden="1"/>
    <row r="178" ht="0.75" customHeight="1" hidden="1"/>
    <row r="179" ht="0.75" customHeight="1" hidden="1"/>
    <row r="180" ht="0.75" customHeight="1" hidden="1"/>
    <row r="181" ht="0.75" customHeight="1" hidden="1"/>
    <row r="182" ht="0.75" customHeight="1" hidden="1"/>
    <row r="183" ht="0.75" customHeight="1" hidden="1"/>
    <row r="184" ht="0.75" customHeight="1" hidden="1"/>
    <row r="185" ht="0.75" customHeight="1" hidden="1"/>
    <row r="186" ht="0.75" customHeight="1" hidden="1"/>
    <row r="187" ht="0.75" customHeight="1" hidden="1"/>
    <row r="188" ht="0.75" customHeight="1" hidden="1"/>
    <row r="189" ht="0.75" customHeight="1" hidden="1"/>
    <row r="190" ht="0.75" customHeight="1" hidden="1"/>
    <row r="191" ht="0.75" customHeight="1" hidden="1"/>
    <row r="192" ht="0.75" customHeight="1" hidden="1"/>
    <row r="193" ht="0.75" customHeight="1" hidden="1"/>
    <row r="194" ht="0.75" customHeight="1" hidden="1"/>
    <row r="195" ht="0.75" customHeight="1" hidden="1"/>
    <row r="196" ht="0.75" customHeight="1" hidden="1"/>
    <row r="197" ht="0.75" customHeight="1" hidden="1"/>
    <row r="198" ht="0.75" customHeight="1" hidden="1"/>
    <row r="199" ht="0.75" customHeight="1" hidden="1"/>
    <row r="200" ht="0.75" customHeight="1" hidden="1"/>
    <row r="201" ht="0.75" customHeight="1" hidden="1"/>
    <row r="202" ht="0.75" customHeight="1" hidden="1"/>
    <row r="203" ht="0.75" customHeight="1" hidden="1"/>
    <row r="204" ht="0.75" customHeight="1" hidden="1"/>
    <row r="205" ht="0.75" customHeight="1" hidden="1"/>
    <row r="206" ht="0.75" customHeight="1" hidden="1"/>
    <row r="207" ht="0.75" customHeight="1" hidden="1"/>
    <row r="208" ht="0.75" customHeight="1" hidden="1"/>
    <row r="209" ht="0.75" customHeight="1" hidden="1"/>
    <row r="210" ht="0.75" customHeight="1" hidden="1"/>
    <row r="211" ht="0.75" customHeight="1" hidden="1"/>
    <row r="212" ht="0.75" customHeight="1" hidden="1"/>
    <row r="213" ht="0.75" customHeight="1" hidden="1"/>
    <row r="214" ht="0.75" customHeight="1" hidden="1"/>
    <row r="215" ht="0.75" customHeight="1" hidden="1"/>
    <row r="216" ht="0.75" customHeight="1" hidden="1"/>
    <row r="217" ht="0.75" customHeight="1" hidden="1"/>
    <row r="218" ht="0.75" customHeight="1" hidden="1"/>
    <row r="219" ht="0.75" customHeight="1" hidden="1"/>
    <row r="220" ht="0.75" customHeight="1" hidden="1"/>
    <row r="221" ht="0.75" customHeight="1" hidden="1"/>
    <row r="222" ht="0.75" customHeight="1" hidden="1"/>
    <row r="223" ht="0.75" customHeight="1" hidden="1"/>
    <row r="224" ht="0.75" customHeight="1" hidden="1"/>
    <row r="225" ht="0.75" customHeight="1" hidden="1"/>
    <row r="226" ht="0.75" customHeight="1" hidden="1"/>
    <row r="227" ht="0.75" customHeight="1" hidden="1"/>
    <row r="228" ht="0.75" customHeight="1" hidden="1"/>
    <row r="229" ht="0.75" customHeight="1" hidden="1"/>
    <row r="230" ht="0.75" customHeight="1" hidden="1"/>
    <row r="231" ht="0.75" customHeight="1" hidden="1"/>
    <row r="232" ht="0.75" customHeight="1" hidden="1"/>
    <row r="233" ht="0.75" customHeight="1" hidden="1"/>
    <row r="234" ht="0.75" customHeight="1" hidden="1"/>
    <row r="235" ht="0.75" customHeight="1" hidden="1"/>
    <row r="236" ht="0.75" customHeight="1" hidden="1"/>
    <row r="237" ht="0.75" customHeight="1" hidden="1"/>
    <row r="238" ht="0.75" customHeight="1" hidden="1"/>
    <row r="239" ht="0.75" customHeight="1" hidden="1"/>
    <row r="240" ht="0.75" customHeight="1" hidden="1"/>
    <row r="241" ht="0.75" customHeight="1" hidden="1"/>
    <row r="242" ht="0.75" customHeight="1" hidden="1"/>
    <row r="243" ht="0.75" customHeight="1" hidden="1"/>
    <row r="244" ht="0.75" customHeight="1" hidden="1"/>
    <row r="245" ht="0.75" customHeight="1" hidden="1"/>
    <row r="246" ht="0.75" customHeight="1" hidden="1"/>
    <row r="247" ht="0.75" customHeight="1" hidden="1"/>
    <row r="248" ht="0.75" customHeight="1" hidden="1"/>
    <row r="249" ht="0.75" customHeight="1" hidden="1"/>
    <row r="250" ht="0.75" customHeight="1" hidden="1"/>
    <row r="251" ht="0.75" customHeight="1" hidden="1"/>
    <row r="252" ht="0.75" customHeight="1" hidden="1"/>
    <row r="253" ht="0.75" customHeight="1" hidden="1"/>
    <row r="254" ht="0.75" customHeight="1" hidden="1"/>
    <row r="255" ht="0.75" customHeight="1" hidden="1"/>
    <row r="256" ht="0.75" customHeight="1" hidden="1"/>
    <row r="257" ht="0.75" customHeight="1" hidden="1"/>
    <row r="258" ht="0.75" customHeight="1" hidden="1"/>
    <row r="259" ht="0.75" customHeight="1" hidden="1"/>
    <row r="260" ht="0.75" customHeight="1" hidden="1"/>
    <row r="261" ht="0.75" customHeight="1" hidden="1"/>
    <row r="262" ht="0.75" customHeight="1" hidden="1"/>
    <row r="263" ht="0.75" customHeight="1" hidden="1"/>
    <row r="264" ht="0.75" customHeight="1" hidden="1"/>
    <row r="265" ht="0.75" customHeight="1" hidden="1"/>
    <row r="266" ht="0.75" customHeight="1" hidden="1"/>
    <row r="267" ht="0.75" customHeight="1" hidden="1"/>
    <row r="268" ht="0.75" customHeight="1" hidden="1"/>
    <row r="269" ht="0.75" customHeight="1" hidden="1"/>
    <row r="270" ht="0.75" customHeight="1" hidden="1"/>
    <row r="271" ht="0.75" customHeight="1" hidden="1"/>
    <row r="272" ht="0.75" customHeight="1" hidden="1"/>
    <row r="273" ht="0.75" customHeight="1" hidden="1"/>
    <row r="274" ht="0.75" customHeight="1" hidden="1"/>
    <row r="275" ht="0.75" customHeight="1" hidden="1"/>
    <row r="276" ht="0.75" customHeight="1" hidden="1"/>
    <row r="277" ht="0.75" customHeight="1" hidden="1"/>
    <row r="278" ht="0.75" customHeight="1" hidden="1"/>
    <row r="279" ht="0.75" customHeight="1" hidden="1"/>
    <row r="280" ht="0.75" customHeight="1" hidden="1"/>
    <row r="281" ht="0.75" customHeight="1" hidden="1"/>
    <row r="282" ht="0.75" customHeight="1" hidden="1"/>
    <row r="283" ht="0.75" customHeight="1" hidden="1"/>
    <row r="284" ht="0.75" customHeight="1" hidden="1"/>
    <row r="285" ht="0.75" customHeight="1" hidden="1"/>
    <row r="286" ht="0.75" customHeight="1" hidden="1"/>
    <row r="287" ht="0.75" customHeight="1" hidden="1"/>
    <row r="288" ht="0.75" customHeight="1" hidden="1"/>
    <row r="289" ht="0.75" customHeight="1" hidden="1"/>
    <row r="290" ht="0.75" customHeight="1" hidden="1"/>
    <row r="291" ht="0.75" customHeight="1" hidden="1"/>
    <row r="292" ht="0.75" customHeight="1" hidden="1"/>
    <row r="293" ht="0.75" customHeight="1" hidden="1"/>
    <row r="294" ht="0.75" customHeight="1" hidden="1"/>
    <row r="295" ht="0.75" customHeight="1" hidden="1"/>
    <row r="296" ht="0.75" customHeight="1" hidden="1"/>
    <row r="297" ht="0.75" customHeight="1" hidden="1"/>
    <row r="298" ht="0.75" customHeight="1" hidden="1"/>
    <row r="299" ht="0.75" customHeight="1" hidden="1"/>
    <row r="300" ht="0.75" customHeight="1" hidden="1"/>
    <row r="301" ht="0.75" customHeight="1" hidden="1"/>
    <row r="302" ht="0.75" customHeight="1" hidden="1"/>
    <row r="303" ht="0.75" customHeight="1" hidden="1"/>
    <row r="304" ht="0.75" customHeight="1" hidden="1"/>
    <row r="305" ht="0.75" customHeight="1" hidden="1"/>
    <row r="306" ht="0.75" customHeight="1" hidden="1"/>
    <row r="307" ht="0.75" customHeight="1" hidden="1"/>
    <row r="308" ht="0.75" customHeight="1" hidden="1"/>
    <row r="309" ht="0.75" customHeight="1" hidden="1"/>
    <row r="310" ht="0.75" customHeight="1" hidden="1"/>
    <row r="311" ht="0.75" customHeight="1" hidden="1"/>
    <row r="312" ht="0.75" customHeight="1" hidden="1"/>
    <row r="313" ht="0.75" customHeight="1" hidden="1"/>
    <row r="314" ht="0.75" customHeight="1" hidden="1"/>
    <row r="315" ht="0.75" customHeight="1" hidden="1"/>
    <row r="316" ht="0.75" customHeight="1" hidden="1"/>
    <row r="317" ht="0.75" customHeight="1" hidden="1"/>
    <row r="318" ht="0.75" customHeight="1" hidden="1"/>
    <row r="319" ht="0.75" customHeight="1" hidden="1"/>
    <row r="320" ht="0.75" customHeight="1" hidden="1"/>
    <row r="321" ht="0.75" customHeight="1" hidden="1"/>
    <row r="322" ht="0.75" customHeight="1" hidden="1"/>
    <row r="323" ht="0.75" customHeight="1" hidden="1"/>
    <row r="324" ht="0.75" customHeight="1" hidden="1"/>
    <row r="325" ht="0.75" customHeight="1" hidden="1"/>
    <row r="326" ht="0.75" customHeight="1" hidden="1"/>
    <row r="327" ht="0.75" customHeight="1" hidden="1"/>
    <row r="328" ht="0.75" customHeight="1" hidden="1"/>
    <row r="329" ht="0.75" customHeight="1" hidden="1"/>
    <row r="330" ht="0.75" customHeight="1" hidden="1"/>
    <row r="331" ht="0.75" customHeight="1" hidden="1"/>
    <row r="332" ht="0.75" customHeight="1" hidden="1"/>
    <row r="333" ht="0.75" customHeight="1" hidden="1"/>
    <row r="334" ht="0.75" customHeight="1" hidden="1"/>
    <row r="335" ht="0.75" customHeight="1" hidden="1"/>
    <row r="336" ht="0.75" customHeight="1" hidden="1"/>
    <row r="337" ht="0.75" customHeight="1" hidden="1"/>
    <row r="338" ht="0.75" customHeight="1" hidden="1"/>
    <row r="339" ht="0.75" customHeight="1" hidden="1"/>
    <row r="340" ht="0.75" customHeight="1" hidden="1"/>
    <row r="341" ht="0.75" customHeight="1" hidden="1"/>
    <row r="342" ht="0.75" customHeight="1" hidden="1"/>
    <row r="343" ht="0.75" customHeight="1" hidden="1"/>
    <row r="344" ht="0.75" customHeight="1" hidden="1"/>
    <row r="345" ht="0.75" customHeight="1" hidden="1"/>
    <row r="346" ht="0.75" customHeight="1" hidden="1"/>
    <row r="347" ht="0.75" customHeight="1" hidden="1"/>
    <row r="348" ht="0.75" customHeight="1" hidden="1"/>
    <row r="349" ht="0.75" customHeight="1" hidden="1"/>
    <row r="350" ht="0.75" customHeight="1" hidden="1"/>
    <row r="351" ht="0.75" customHeight="1" hidden="1"/>
    <row r="352" ht="0.75" customHeight="1" hidden="1"/>
    <row r="353" ht="0.75" customHeight="1" hidden="1"/>
    <row r="354" ht="0.75" customHeight="1" hidden="1"/>
    <row r="355" ht="0.75" customHeight="1" hidden="1"/>
    <row r="356" ht="0.75" customHeight="1" hidden="1"/>
    <row r="357" ht="0.75" customHeight="1" hidden="1"/>
    <row r="358" ht="0.75" customHeight="1" hidden="1"/>
    <row r="359" ht="0.75" customHeight="1" hidden="1"/>
    <row r="360" ht="0.75" customHeight="1" hidden="1"/>
    <row r="361" ht="0.75" customHeight="1" hidden="1"/>
    <row r="362" ht="0.75" customHeight="1" hidden="1"/>
    <row r="363" ht="0.75" customHeight="1" hidden="1"/>
    <row r="364" ht="0.75" customHeight="1" hidden="1"/>
    <row r="365" ht="0.75" customHeight="1" hidden="1"/>
    <row r="366" ht="0.75" customHeight="1" hidden="1"/>
    <row r="367" ht="0.75" customHeight="1" hidden="1"/>
    <row r="368" ht="0.75" customHeight="1" hidden="1"/>
    <row r="369" ht="0.75" customHeight="1" hidden="1"/>
    <row r="370" ht="0.75" customHeight="1" hidden="1"/>
    <row r="371" ht="0.75" customHeight="1" hidden="1"/>
    <row r="372" ht="0.75" customHeight="1" hidden="1"/>
    <row r="373" ht="0.75" customHeight="1" hidden="1"/>
    <row r="374" ht="0.75" customHeight="1" hidden="1"/>
    <row r="375" ht="0.75" customHeight="1" hidden="1"/>
    <row r="376" ht="0.75" customHeight="1" hidden="1"/>
    <row r="377" ht="0.75" customHeight="1" hidden="1"/>
    <row r="378" ht="0.75" customHeight="1" hidden="1"/>
    <row r="379" ht="0.75" customHeight="1" hidden="1"/>
    <row r="380" ht="0.75" customHeight="1" hidden="1"/>
    <row r="381" ht="0.75" customHeight="1" hidden="1"/>
    <row r="382" ht="0.75" customHeight="1" hidden="1"/>
    <row r="383" ht="0.75" customHeight="1" hidden="1"/>
    <row r="384" ht="0.75" customHeight="1" hidden="1"/>
    <row r="385" ht="0.75" customHeight="1" hidden="1"/>
    <row r="386" ht="0.75" customHeight="1" hidden="1"/>
    <row r="387" ht="0.75" customHeight="1" hidden="1"/>
    <row r="388" ht="0.75" customHeight="1" hidden="1"/>
    <row r="389" ht="0.75" customHeight="1" hidden="1"/>
    <row r="390" ht="0.75" customHeight="1" hidden="1"/>
    <row r="391" ht="0.75" customHeight="1" hidden="1"/>
    <row r="392" ht="0.75" customHeight="1" hidden="1"/>
    <row r="393" ht="0.75" customHeight="1" hidden="1"/>
    <row r="394" ht="0.75" customHeight="1" hidden="1"/>
    <row r="395" ht="0.75" customHeight="1" hidden="1"/>
    <row r="396" ht="0.75" customHeight="1" hidden="1"/>
    <row r="397" ht="0.75" customHeight="1" hidden="1"/>
    <row r="398" ht="0.75" customHeight="1" hidden="1"/>
    <row r="399" ht="0.75" customHeight="1" hidden="1"/>
    <row r="400" ht="0.75" customHeight="1" hidden="1"/>
    <row r="401" ht="0.75" customHeight="1" hidden="1"/>
    <row r="402" ht="0.75" customHeight="1" hidden="1"/>
    <row r="403" ht="0.75" customHeight="1" hidden="1"/>
    <row r="404" ht="0.75" customHeight="1" hidden="1"/>
    <row r="405" ht="0.75" customHeight="1" hidden="1"/>
    <row r="406" ht="0.75" customHeight="1" hidden="1"/>
    <row r="407" ht="0.75" customHeight="1" hidden="1"/>
    <row r="408" ht="0.75" customHeight="1" hidden="1"/>
    <row r="409" ht="0.75" customHeight="1" hidden="1"/>
    <row r="410" ht="0.75" customHeight="1" hidden="1"/>
    <row r="411" ht="0.75" customHeight="1" hidden="1"/>
    <row r="412" ht="0.75" customHeight="1" hidden="1"/>
    <row r="413" ht="0.75" customHeight="1" hidden="1"/>
    <row r="414" ht="0.75" customHeight="1" hidden="1"/>
    <row r="415" ht="0.75" customHeight="1" hidden="1"/>
    <row r="416" ht="0.75" customHeight="1" hidden="1"/>
    <row r="417" ht="0.75" customHeight="1" hidden="1"/>
    <row r="418" ht="0.75" customHeight="1" hidden="1"/>
    <row r="419" ht="0.75" customHeight="1" hidden="1"/>
    <row r="420" ht="0.75" customHeight="1" hidden="1"/>
    <row r="421" ht="0.75" customHeight="1" hidden="1"/>
    <row r="422" ht="0.75" customHeight="1" hidden="1"/>
    <row r="423" ht="0.75" customHeight="1" hidden="1"/>
    <row r="424" ht="0.75" customHeight="1" hidden="1"/>
    <row r="425" ht="0.75" customHeight="1" hidden="1"/>
    <row r="426" ht="0.75" customHeight="1" hidden="1"/>
    <row r="427" ht="0.75" customHeight="1" hidden="1"/>
    <row r="428" ht="0.75" customHeight="1" hidden="1"/>
    <row r="429" ht="0.75" customHeight="1" hidden="1"/>
    <row r="430" ht="0.75" customHeight="1" hidden="1"/>
    <row r="431" ht="0.75" customHeight="1" hidden="1"/>
    <row r="432" ht="0.75" customHeight="1" hidden="1"/>
    <row r="433" ht="0.75" customHeight="1" hidden="1"/>
    <row r="434" ht="0.75" customHeight="1" hidden="1"/>
    <row r="435" ht="0.75" customHeight="1" hidden="1"/>
    <row r="436" ht="0.75" customHeight="1" hidden="1"/>
    <row r="437" ht="0.75" customHeight="1" hidden="1"/>
    <row r="438" ht="0.75" customHeight="1" hidden="1"/>
    <row r="439" ht="0.75" customHeight="1" hidden="1"/>
    <row r="440" ht="0.75" customHeight="1" hidden="1"/>
    <row r="441" ht="0.75" customHeight="1" hidden="1"/>
    <row r="442" ht="0.75" customHeight="1" hidden="1"/>
    <row r="443" ht="0.75" customHeight="1" hidden="1"/>
    <row r="444" ht="0.75" customHeight="1" hidden="1"/>
    <row r="445" ht="0.75" customHeight="1" hidden="1"/>
    <row r="446" ht="0.75" customHeight="1" hidden="1"/>
    <row r="447" ht="0.75" customHeight="1" hidden="1"/>
    <row r="448" ht="0.75" customHeight="1" hidden="1"/>
    <row r="449" ht="0.75" customHeight="1" hidden="1"/>
    <row r="450" ht="0.75" customHeight="1" hidden="1"/>
    <row r="451" ht="0.75" customHeight="1" hidden="1"/>
    <row r="452" ht="0.75" customHeight="1" hidden="1"/>
    <row r="453" ht="0.75" customHeight="1" hidden="1"/>
    <row r="454" ht="0.75" customHeight="1" hidden="1"/>
    <row r="455" ht="0.75" customHeight="1" hidden="1"/>
    <row r="456" ht="0.75" customHeight="1" hidden="1"/>
    <row r="457" ht="0.75" customHeight="1" hidden="1"/>
    <row r="458" ht="0.75" customHeight="1" hidden="1"/>
    <row r="459" ht="0.75" customHeight="1" hidden="1"/>
    <row r="460" ht="0.75" customHeight="1" hidden="1"/>
    <row r="461" ht="0.75" customHeight="1" hidden="1"/>
    <row r="462" ht="0.75" customHeight="1" hidden="1"/>
    <row r="463" ht="0.75" customHeight="1" hidden="1"/>
    <row r="464" ht="0.75" customHeight="1" hidden="1"/>
    <row r="465" ht="0.75" customHeight="1" hidden="1"/>
    <row r="466" ht="0.75" customHeight="1" hidden="1"/>
    <row r="467" ht="0.75" customHeight="1" hidden="1"/>
    <row r="468" ht="0.75" customHeight="1" hidden="1"/>
    <row r="469" ht="0.75" customHeight="1" hidden="1"/>
    <row r="470" ht="0.75" customHeight="1" hidden="1"/>
    <row r="471" ht="0.75" customHeight="1" hidden="1"/>
    <row r="472" ht="0.75" customHeight="1" hidden="1"/>
    <row r="473" ht="0.75" customHeight="1" hidden="1"/>
    <row r="474" ht="0.75" customHeight="1" hidden="1"/>
    <row r="475" ht="0.75" customHeight="1" hidden="1"/>
    <row r="476" ht="0.75" customHeight="1" hidden="1"/>
    <row r="477" ht="0.75" customHeight="1" hidden="1"/>
    <row r="478" ht="0.75" customHeight="1" hidden="1"/>
    <row r="479" ht="0.75" customHeight="1" hidden="1"/>
    <row r="480" ht="0.75" customHeight="1" hidden="1"/>
    <row r="481" ht="0.75" customHeight="1" hidden="1"/>
    <row r="482" ht="0.75" customHeight="1" hidden="1"/>
    <row r="483" ht="0.75" customHeight="1" hidden="1"/>
    <row r="484" ht="0.75" customHeight="1" hidden="1"/>
    <row r="485" ht="0.75" customHeight="1" hidden="1"/>
    <row r="486" ht="0.75" customHeight="1" hidden="1"/>
    <row r="487" ht="0.75" customHeight="1" hidden="1"/>
    <row r="488" ht="0.75" customHeight="1" hidden="1"/>
    <row r="489" ht="0.75" customHeight="1" hidden="1"/>
    <row r="490" ht="0.75" customHeight="1" hidden="1"/>
    <row r="491" ht="0.75" customHeight="1" hidden="1"/>
    <row r="492" ht="0.75" customHeight="1" hidden="1"/>
    <row r="493" ht="0.75" customHeight="1" hidden="1"/>
    <row r="494" ht="0.75" customHeight="1" hidden="1"/>
    <row r="495" ht="0.75" customHeight="1" hidden="1"/>
    <row r="496" ht="0.75" customHeight="1" hidden="1"/>
    <row r="497" ht="0.75" customHeight="1" hidden="1"/>
    <row r="498" ht="0.75" customHeight="1" hidden="1"/>
    <row r="499" ht="0.75" customHeight="1" hidden="1"/>
    <row r="500" ht="0.75" customHeight="1" hidden="1"/>
  </sheetData>
  <sheetProtection password="C6AC" sheet="1" objects="1" scenarios="1"/>
  <mergeCells count="46">
    <mergeCell ref="W24:X24"/>
    <mergeCell ref="Y24:Z24"/>
    <mergeCell ref="AA24:AB24"/>
    <mergeCell ref="W12:AB12"/>
    <mergeCell ref="W13:AB13"/>
    <mergeCell ref="W16:AB16"/>
    <mergeCell ref="W17:AB17"/>
    <mergeCell ref="W14:AB14"/>
    <mergeCell ref="W23:AB23"/>
    <mergeCell ref="W22:AB22"/>
    <mergeCell ref="AD1:AD24"/>
    <mergeCell ref="S25:AD25"/>
    <mergeCell ref="B25:K25"/>
    <mergeCell ref="L25:R25"/>
    <mergeCell ref="W20:AB20"/>
    <mergeCell ref="W19:AB19"/>
    <mergeCell ref="W21:AB21"/>
    <mergeCell ref="T5:U5"/>
    <mergeCell ref="N5:O5"/>
    <mergeCell ref="B5:C5"/>
    <mergeCell ref="E5:F5"/>
    <mergeCell ref="H5:I5"/>
    <mergeCell ref="K5:L5"/>
    <mergeCell ref="Q5:R5"/>
    <mergeCell ref="W9:AB9"/>
    <mergeCell ref="W10:AB10"/>
    <mergeCell ref="W11:Y11"/>
    <mergeCell ref="Z11:AB11"/>
    <mergeCell ref="W2:AB2"/>
    <mergeCell ref="H2:N3"/>
    <mergeCell ref="A1:F1"/>
    <mergeCell ref="G1:L1"/>
    <mergeCell ref="B3:F3"/>
    <mergeCell ref="B2:F2"/>
    <mergeCell ref="P1:U1"/>
    <mergeCell ref="M1:O1"/>
    <mergeCell ref="Q2:T3"/>
    <mergeCell ref="W7:AB7"/>
    <mergeCell ref="W6:AB6"/>
    <mergeCell ref="AA3:AB3"/>
    <mergeCell ref="AA4:AB4"/>
    <mergeCell ref="Y3:Z3"/>
    <mergeCell ref="Y4:Z4"/>
    <mergeCell ref="W5:AB5"/>
    <mergeCell ref="W3:X3"/>
    <mergeCell ref="W4:X4"/>
  </mergeCells>
  <conditionalFormatting sqref="B7:C8">
    <cfRule type="expression" priority="1" dxfId="0" stopIfTrue="1">
      <formula>$B$8=" "</formula>
    </cfRule>
  </conditionalFormatting>
  <conditionalFormatting sqref="E7:F8">
    <cfRule type="expression" priority="2" dxfId="0" stopIfTrue="1">
      <formula>$E$8=" "</formula>
    </cfRule>
  </conditionalFormatting>
  <conditionalFormatting sqref="H7:I8">
    <cfRule type="expression" priority="3" dxfId="0" stopIfTrue="1">
      <formula>$H$8=" "</formula>
    </cfRule>
  </conditionalFormatting>
  <conditionalFormatting sqref="K7:L8">
    <cfRule type="expression" priority="4" dxfId="0" stopIfTrue="1">
      <formula>$K$8=" "</formula>
    </cfRule>
  </conditionalFormatting>
  <conditionalFormatting sqref="N7:O8">
    <cfRule type="expression" priority="5" dxfId="0" stopIfTrue="1">
      <formula>$N$8=" "</formula>
    </cfRule>
  </conditionalFormatting>
  <conditionalFormatting sqref="Q7:R8">
    <cfRule type="expression" priority="6" dxfId="0" stopIfTrue="1">
      <formula>$Q$8=" "</formula>
    </cfRule>
  </conditionalFormatting>
  <conditionalFormatting sqref="B19:C20">
    <cfRule type="expression" priority="7" dxfId="0" stopIfTrue="1">
      <formula>$B$20=" "</formula>
    </cfRule>
  </conditionalFormatting>
  <conditionalFormatting sqref="E19:F20">
    <cfRule type="expression" priority="8" dxfId="0" stopIfTrue="1">
      <formula>$E$20=" "</formula>
    </cfRule>
  </conditionalFormatting>
  <conditionalFormatting sqref="H19:I20">
    <cfRule type="expression" priority="9" dxfId="0" stopIfTrue="1">
      <formula>$H$20=" "</formula>
    </cfRule>
  </conditionalFormatting>
  <conditionalFormatting sqref="K19:L20">
    <cfRule type="expression" priority="10" dxfId="0" stopIfTrue="1">
      <formula>$K$20=" "</formula>
    </cfRule>
  </conditionalFormatting>
  <conditionalFormatting sqref="N19:O20">
    <cfRule type="expression" priority="11" dxfId="0" stopIfTrue="1">
      <formula>$N$20=" "</formula>
    </cfRule>
  </conditionalFormatting>
  <conditionalFormatting sqref="Q19:R20">
    <cfRule type="expression" priority="12" dxfId="0" stopIfTrue="1">
      <formula>$Q$20=" "</formula>
    </cfRule>
  </conditionalFormatting>
  <conditionalFormatting sqref="T19:U20">
    <cfRule type="expression" priority="13" dxfId="0" stopIfTrue="1">
      <formula>$T$20=" "</formula>
    </cfRule>
  </conditionalFormatting>
  <conditionalFormatting sqref="B22:C23">
    <cfRule type="expression" priority="14" dxfId="0" stopIfTrue="1">
      <formula>$B$23=" "</formula>
    </cfRule>
  </conditionalFormatting>
  <conditionalFormatting sqref="E22:F23">
    <cfRule type="expression" priority="15" dxfId="0" stopIfTrue="1">
      <formula>$E$23=" "</formula>
    </cfRule>
  </conditionalFormatting>
  <dataValidations count="13">
    <dataValidation type="list" allowBlank="1" showInputMessage="1" showErrorMessage="1" sqref="W4">
      <formula1>$AE$1:$AE$31</formula1>
    </dataValidation>
    <dataValidation type="list" allowBlank="1" showInputMessage="1" showErrorMessage="1" sqref="Y4:Z4">
      <formula1>$AE$1:$AE$12</formula1>
    </dataValidation>
    <dataValidation type="textLength" allowBlank="1" showInputMessage="1" showErrorMessage="1" promptTitle="Símbolo do Plantão" prompt="&#10;Digite a letra ou número referente ao plantão que TRABALHA na data base abaixo. Ex.: 1" sqref="W19:AB19">
      <formula1>1</formula1>
      <formula2>1</formula2>
    </dataValidation>
    <dataValidation type="textLength" allowBlank="1" showInputMessage="1" showErrorMessage="1" promptTitle="Símbolo do Plantão" prompt="&#10;Digite a letra ou número referente ao plantão que FOLGA na data base abaixo. Ex.: 2" sqref="W21:AB21">
      <formula1>1</formula1>
      <formula2>1</formula2>
    </dataValidation>
    <dataValidation type="textLength" allowBlank="1" showInputMessage="1" showErrorMessage="1" promptTitle="Nome do Plantão" prompt="&#10;Digite o nome do plantão que TRABALHA na data base. Ex.: PLantão 01 ou Eu, João e Pedro&#10;&#10;Máx.: 20 caracteres" sqref="W20:AB20">
      <formula1>1</formula1>
      <formula2>20</formula2>
    </dataValidation>
    <dataValidation type="textLength" allowBlank="1" showInputMessage="1" showErrorMessage="1" promptTitle="Nome do Plantão" prompt="&#10;Digite o nome do plantão que FOLGA na data base. Ex.: PLantão 02 ou Manoel, Valter e Márcia&#10;&#10;Máx.: 20 caracteres" sqref="W22:AB22">
      <formula1>1</formula1>
      <formula2>20</formula2>
    </dataValidation>
    <dataValidation type="list" allowBlank="1" showInputMessage="1" showErrorMessage="1" prompt="Dia" sqref="W24:X24">
      <formula1>$AE$1:$AE$31</formula1>
    </dataValidation>
    <dataValidation type="list" allowBlank="1" showInputMessage="1" showErrorMessage="1" prompt="Mês" sqref="Y24:Z24">
      <formula1>$AE$1:$AE$12</formula1>
    </dataValidation>
    <dataValidation allowBlank="1" showInputMessage="1" showErrorMessage="1" prompt="Ano" sqref="AA24:AB24"/>
    <dataValidation allowBlank="1" showErrorMessage="1" sqref="A1:U1"/>
    <dataValidation allowBlank="1" showInputMessage="1" showErrorMessage="1" promptTitle="Data a pesquisar" prompt="&#10;Preencha os campos abaixo referente ao dia, mês e ano e veja a resposta abaixo ou clique no botão &quot;&lt;&gt;&quot; para que o programa retorna à data de pesquisa." sqref="W2:AB2"/>
    <dataValidation allowBlank="1" showInputMessage="1" showErrorMessage="1" promptTitle="Mês" prompt="&#10;Pressione os botões &quot;&gt;&gt;&quot; ou &quot;&lt;&lt;&quot; para modificar o mês do calendário." sqref="H2:N3"/>
    <dataValidation allowBlank="1" showInputMessage="1" showErrorMessage="1" promptTitle="Ano" prompt="&#10;Pressione os botões &quot;&gt;&gt;&quot; ou &quot;&lt;&lt;&quot; para modificar o ano do calendário." sqref="Q2:T3"/>
  </dataValidations>
  <hyperlinks>
    <hyperlink ref="B25" r:id="rId1" display="http://geocities.yahoo.com.br/erisexcel"/>
    <hyperlink ref="L25" r:id="rId2" display="erisexcel@yahoo.com.br"/>
  </hyperlinks>
  <printOptions/>
  <pageMargins left="0.75" right="0.75" top="1" bottom="1" header="0.492125985" footer="0.492125985"/>
  <pageSetup horizontalDpi="240" verticalDpi="240" orientation="landscape" r:id="rId4"/>
  <drawing r:id="rId3"/>
</worksheet>
</file>

<file path=xl/worksheets/sheet2.xml><?xml version="1.0" encoding="utf-8"?>
<worksheet xmlns="http://schemas.openxmlformats.org/spreadsheetml/2006/main" xmlns:r="http://schemas.openxmlformats.org/officeDocument/2006/relationships">
  <sheetPr codeName="Plan2"/>
  <dimension ref="A1:T38"/>
  <sheetViews>
    <sheetView workbookViewId="0" topLeftCell="B1">
      <selection activeCell="C7" sqref="C7:D7"/>
    </sheetView>
  </sheetViews>
  <sheetFormatPr defaultColWidth="9.140625" defaultRowHeight="12.75"/>
  <cols>
    <col min="1" max="1" width="8.00390625" style="1" bestFit="1" customWidth="1"/>
    <col min="2" max="2" width="3.421875" style="1" bestFit="1" customWidth="1"/>
    <col min="3" max="3" width="24.140625" style="1" bestFit="1" customWidth="1"/>
    <col min="4" max="4" width="19.140625" style="1" bestFit="1" customWidth="1"/>
    <col min="5" max="5" width="24.140625" style="1" bestFit="1" customWidth="1"/>
    <col min="6" max="12" width="3.00390625" style="1" bestFit="1" customWidth="1"/>
    <col min="13" max="13" width="10.00390625" style="1" customWidth="1"/>
    <col min="14" max="20" width="2.00390625" style="1" bestFit="1" customWidth="1"/>
    <col min="21" max="16384" width="10.00390625" style="1" customWidth="1"/>
  </cols>
  <sheetData>
    <row r="1" spans="1:12" ht="12.75">
      <c r="A1" s="88" t="s">
        <v>4</v>
      </c>
      <c r="B1" s="1" t="s">
        <v>0</v>
      </c>
      <c r="C1" s="1" t="s">
        <v>1</v>
      </c>
      <c r="D1" s="1" t="s">
        <v>2</v>
      </c>
      <c r="F1" s="1">
        <f>2-$D$8</f>
        <v>1</v>
      </c>
      <c r="G1" s="1">
        <f>3-$D$8</f>
        <v>2</v>
      </c>
      <c r="H1" s="1">
        <f>4-$D$8</f>
        <v>3</v>
      </c>
      <c r="I1" s="1">
        <f>5-$D$8</f>
        <v>4</v>
      </c>
      <c r="J1" s="1">
        <f>6-$D$8</f>
        <v>5</v>
      </c>
      <c r="K1" s="1">
        <f>7-$D$8</f>
        <v>6</v>
      </c>
      <c r="L1" s="1">
        <f>8-$D$8</f>
        <v>7</v>
      </c>
    </row>
    <row r="2" spans="1:20" ht="12.75">
      <c r="A2" s="86"/>
      <c r="B2" s="3">
        <f ca="1">DAY(NOW())</f>
        <v>20</v>
      </c>
      <c r="C2" s="3">
        <f ca="1">MONTH(NOW())</f>
        <v>1</v>
      </c>
      <c r="D2" s="3">
        <f ca="1">YEAR(NOW())</f>
        <v>2006</v>
      </c>
      <c r="F2" s="3">
        <f>IF(F1=1,1," ")</f>
        <v>1</v>
      </c>
      <c r="G2" s="3">
        <f aca="true" t="shared" si="0" ref="G2:L2">IF(G1=1,1,IF(F2=" "," ",F2+1))</f>
        <v>2</v>
      </c>
      <c r="H2" s="3">
        <f t="shared" si="0"/>
        <v>3</v>
      </c>
      <c r="I2" s="3">
        <f t="shared" si="0"/>
        <v>4</v>
      </c>
      <c r="J2" s="3">
        <f t="shared" si="0"/>
        <v>5</v>
      </c>
      <c r="K2" s="3">
        <f t="shared" si="0"/>
        <v>6</v>
      </c>
      <c r="L2" s="3">
        <f t="shared" si="0"/>
        <v>7</v>
      </c>
      <c r="N2" s="1" t="str">
        <f>IF(F2=" "," ",CHOOSE(MOD(ABS(INT(DATE($D$6,$C$6,F2)-$D$18)),2)+1,$D$19,$D$20))</f>
        <v>b</v>
      </c>
      <c r="O2" s="1" t="str">
        <f aca="true" t="shared" si="1" ref="O2:T2">IF(G2=" "," ",CHOOSE(MOD(ABS(INT(DATE($D$6,$C$6,G2)-$D$18)),2)+1,$D$19,$D$20))</f>
        <v>a</v>
      </c>
      <c r="P2" s="1" t="str">
        <f t="shared" si="1"/>
        <v>b</v>
      </c>
      <c r="Q2" s="1" t="str">
        <f t="shared" si="1"/>
        <v>a</v>
      </c>
      <c r="R2" s="1" t="str">
        <f t="shared" si="1"/>
        <v>b</v>
      </c>
      <c r="S2" s="1" t="str">
        <f t="shared" si="1"/>
        <v>a</v>
      </c>
      <c r="T2" s="1" t="str">
        <f t="shared" si="1"/>
        <v>b</v>
      </c>
    </row>
    <row r="3" spans="1:20" ht="12.75">
      <c r="A3" s="86"/>
      <c r="B3" s="3">
        <f>WEEKDAY(B2&amp;"/"&amp;C2&amp;"/"&amp;D2)</f>
        <v>6</v>
      </c>
      <c r="C3" s="87" t="str">
        <f>CHOOSE(B3,"domingo","segunda-feira","terça-feira","quarta-feira","quinta-feira","sexta-feira","sábado")</f>
        <v>sexta-feira</v>
      </c>
      <c r="D3" s="87"/>
      <c r="F3" s="3">
        <f>L2+1</f>
        <v>8</v>
      </c>
      <c r="G3" s="3">
        <f aca="true" t="shared" si="2" ref="G3:L5">F3+1</f>
        <v>9</v>
      </c>
      <c r="H3" s="3">
        <f t="shared" si="2"/>
        <v>10</v>
      </c>
      <c r="I3" s="3">
        <f t="shared" si="2"/>
        <v>11</v>
      </c>
      <c r="J3" s="3">
        <f t="shared" si="2"/>
        <v>12</v>
      </c>
      <c r="K3" s="3">
        <f t="shared" si="2"/>
        <v>13</v>
      </c>
      <c r="L3" s="3">
        <f t="shared" si="2"/>
        <v>14</v>
      </c>
      <c r="N3" s="1" t="str">
        <f aca="true" t="shared" si="3" ref="N3:N9">IF(F3=" "," ",CHOOSE(MOD(ABS(INT(DATE($D$6,$C$6,F3)-$D$18)),2)+1,$D$19,$D$20))</f>
        <v>a</v>
      </c>
      <c r="O3" s="1" t="str">
        <f aca="true" t="shared" si="4" ref="O3:O9">IF(G3=" "," ",CHOOSE(MOD(ABS(INT(DATE($D$6,$C$6,G3)-$D$18)),2)+1,$D$19,$D$20))</f>
        <v>b</v>
      </c>
      <c r="P3" s="1" t="str">
        <f aca="true" t="shared" si="5" ref="P3:P8">IF(H3=" "," ",CHOOSE(MOD(ABS(INT(DATE($D$6,$C$6,H3)-$D$18)),2)+1,$D$19,$D$20))</f>
        <v>a</v>
      </c>
      <c r="Q3" s="1" t="str">
        <f aca="true" t="shared" si="6" ref="Q3:Q8">IF(I3=" "," ",CHOOSE(MOD(ABS(INT(DATE($D$6,$C$6,I3)-$D$18)),2)+1,$D$19,$D$20))</f>
        <v>b</v>
      </c>
      <c r="R3" s="1" t="str">
        <f aca="true" t="shared" si="7" ref="R3:R8">IF(J3=" "," ",CHOOSE(MOD(ABS(INT(DATE($D$6,$C$6,J3)-$D$18)),2)+1,$D$19,$D$20))</f>
        <v>a</v>
      </c>
      <c r="S3" s="1" t="str">
        <f aca="true" t="shared" si="8" ref="S3:S8">IF(K3=" "," ",CHOOSE(MOD(ABS(INT(DATE($D$6,$C$6,K3)-$D$18)),2)+1,$D$19,$D$20))</f>
        <v>b</v>
      </c>
      <c r="T3" s="1" t="str">
        <f aca="true" t="shared" si="9" ref="T3:T8">IF(L3=" "," ",CHOOSE(MOD(ABS(INT(DATE($D$6,$C$6,L3)-$D$18)),2)+1,$D$19,$D$20))</f>
        <v>a</v>
      </c>
    </row>
    <row r="4" spans="1:20" ht="12.75">
      <c r="A4" s="4" t="str">
        <f>CHOOSE(C2,"janeiro","fevereiro","março","abril","maio","junho","julho","agosto","setembro","outubro","novembro","dezembro")</f>
        <v>janeiro</v>
      </c>
      <c r="C4" s="16">
        <f>DATE(D2,C2,B2)</f>
        <v>38737</v>
      </c>
      <c r="D4" s="4" t="str">
        <f>IF(D26=""," ",CHOOSE(MOD(ABS(D18-C4),2)+1,E19,E20))</f>
        <v>plantão A</v>
      </c>
      <c r="E4" s="3"/>
      <c r="F4" s="3">
        <f>L3+1</f>
        <v>15</v>
      </c>
      <c r="G4" s="3">
        <f t="shared" si="2"/>
        <v>16</v>
      </c>
      <c r="H4" s="3">
        <f t="shared" si="2"/>
        <v>17</v>
      </c>
      <c r="I4" s="3">
        <f t="shared" si="2"/>
        <v>18</v>
      </c>
      <c r="J4" s="3">
        <f t="shared" si="2"/>
        <v>19</v>
      </c>
      <c r="K4" s="3">
        <f t="shared" si="2"/>
        <v>20</v>
      </c>
      <c r="L4" s="3">
        <f t="shared" si="2"/>
        <v>21</v>
      </c>
      <c r="N4" s="1" t="str">
        <f t="shared" si="3"/>
        <v>b</v>
      </c>
      <c r="O4" s="1" t="str">
        <f t="shared" si="4"/>
        <v>a</v>
      </c>
      <c r="P4" s="1" t="str">
        <f t="shared" si="5"/>
        <v>b</v>
      </c>
      <c r="Q4" s="1" t="str">
        <f t="shared" si="6"/>
        <v>a</v>
      </c>
      <c r="R4" s="1" t="str">
        <f t="shared" si="7"/>
        <v>b</v>
      </c>
      <c r="S4" s="1" t="str">
        <f t="shared" si="8"/>
        <v>a</v>
      </c>
      <c r="T4" s="1" t="str">
        <f t="shared" si="9"/>
        <v>b</v>
      </c>
    </row>
    <row r="5" spans="1:20" ht="12.75">
      <c r="A5" s="86" t="s">
        <v>3</v>
      </c>
      <c r="B5" s="86"/>
      <c r="C5" s="1" t="s">
        <v>1</v>
      </c>
      <c r="D5" s="1" t="s">
        <v>2</v>
      </c>
      <c r="F5" s="3">
        <f>L4+1</f>
        <v>22</v>
      </c>
      <c r="G5" s="3">
        <f t="shared" si="2"/>
        <v>23</v>
      </c>
      <c r="H5" s="3">
        <f t="shared" si="2"/>
        <v>24</v>
      </c>
      <c r="I5" s="3">
        <f t="shared" si="2"/>
        <v>25</v>
      </c>
      <c r="J5" s="3">
        <f t="shared" si="2"/>
        <v>26</v>
      </c>
      <c r="K5" s="3">
        <f t="shared" si="2"/>
        <v>27</v>
      </c>
      <c r="L5" s="3">
        <f t="shared" si="2"/>
        <v>28</v>
      </c>
      <c r="N5" s="1" t="str">
        <f t="shared" si="3"/>
        <v>a</v>
      </c>
      <c r="O5" s="1" t="str">
        <f t="shared" si="4"/>
        <v>b</v>
      </c>
      <c r="P5" s="1" t="str">
        <f t="shared" si="5"/>
        <v>a</v>
      </c>
      <c r="Q5" s="1" t="str">
        <f t="shared" si="6"/>
        <v>b</v>
      </c>
      <c r="R5" s="1" t="str">
        <f t="shared" si="7"/>
        <v>a</v>
      </c>
      <c r="S5" s="1" t="str">
        <f t="shared" si="8"/>
        <v>b</v>
      </c>
      <c r="T5" s="1" t="str">
        <f t="shared" si="9"/>
        <v>a</v>
      </c>
    </row>
    <row r="6" spans="1:12" ht="12.75">
      <c r="A6" s="86"/>
      <c r="B6" s="86"/>
      <c r="C6" s="14">
        <v>1</v>
      </c>
      <c r="D6" s="14">
        <v>2006</v>
      </c>
      <c r="F6" s="1">
        <f>L5+1</f>
        <v>29</v>
      </c>
      <c r="G6" s="1">
        <f aca="true" t="shared" si="10" ref="G6:L6">F6+1</f>
        <v>30</v>
      </c>
      <c r="H6" s="1">
        <f t="shared" si="10"/>
        <v>31</v>
      </c>
      <c r="I6" s="1">
        <f t="shared" si="10"/>
        <v>32</v>
      </c>
      <c r="J6" s="1">
        <f t="shared" si="10"/>
        <v>33</v>
      </c>
      <c r="K6" s="1">
        <f t="shared" si="10"/>
        <v>34</v>
      </c>
      <c r="L6" s="1">
        <f t="shared" si="10"/>
        <v>35</v>
      </c>
    </row>
    <row r="7" spans="1:7" ht="12.75">
      <c r="A7" s="86" t="s">
        <v>1</v>
      </c>
      <c r="B7" s="86"/>
      <c r="C7" s="87" t="str">
        <f>CHOOSE(C6,"Janeiro","Fevereiro","Março","Abril","Maio","Junho","Julho","Agosto","Setembro","Outubro","Novembro","Dezembro")</f>
        <v>Janeiro</v>
      </c>
      <c r="D7" s="87"/>
      <c r="F7" s="1">
        <f>L6+1</f>
        <v>36</v>
      </c>
      <c r="G7" s="1">
        <f>F7+1</f>
        <v>37</v>
      </c>
    </row>
    <row r="8" spans="1:20" ht="12.75">
      <c r="A8" s="86" t="s">
        <v>5</v>
      </c>
      <c r="B8" s="86"/>
      <c r="C8" s="86"/>
      <c r="D8" s="3">
        <f>WEEKDAY("01/"&amp;C6&amp;"/"&amp;D6)</f>
        <v>1</v>
      </c>
      <c r="F8" s="3">
        <f aca="true" t="shared" si="11" ref="F8:L8">IF(F6&gt;$D$9," ",F6)</f>
        <v>29</v>
      </c>
      <c r="G8" s="3">
        <f t="shared" si="11"/>
        <v>30</v>
      </c>
      <c r="H8" s="3">
        <f t="shared" si="11"/>
        <v>31</v>
      </c>
      <c r="I8" s="3" t="str">
        <f t="shared" si="11"/>
        <v> </v>
      </c>
      <c r="J8" s="3" t="str">
        <f t="shared" si="11"/>
        <v> </v>
      </c>
      <c r="K8" s="3" t="str">
        <f t="shared" si="11"/>
        <v> </v>
      </c>
      <c r="L8" s="3" t="str">
        <f t="shared" si="11"/>
        <v> </v>
      </c>
      <c r="N8" s="1" t="str">
        <f t="shared" si="3"/>
        <v>b</v>
      </c>
      <c r="O8" s="1" t="str">
        <f t="shared" si="4"/>
        <v>a</v>
      </c>
      <c r="P8" s="1" t="str">
        <f t="shared" si="5"/>
        <v>b</v>
      </c>
      <c r="Q8" s="1" t="str">
        <f t="shared" si="6"/>
        <v> </v>
      </c>
      <c r="R8" s="1" t="str">
        <f t="shared" si="7"/>
        <v> </v>
      </c>
      <c r="S8" s="1" t="str">
        <f t="shared" si="8"/>
        <v> </v>
      </c>
      <c r="T8" s="1" t="str">
        <f t="shared" si="9"/>
        <v> </v>
      </c>
    </row>
    <row r="9" spans="1:15" ht="12.75">
      <c r="A9" s="86" t="s">
        <v>6</v>
      </c>
      <c r="B9" s="86"/>
      <c r="C9" s="86"/>
      <c r="D9" s="3">
        <f>CHOOSE(C6,31,IF(C15="Comum",28,29),31,30,31,30,31,31,30,31,30,31)</f>
        <v>31</v>
      </c>
      <c r="F9" s="3" t="str">
        <f>IF(F7&gt;$D$9," ",F7)</f>
        <v> </v>
      </c>
      <c r="G9" s="3" t="str">
        <f>IF(G7&gt;$D$9," ",G7)</f>
        <v> </v>
      </c>
      <c r="H9" s="3"/>
      <c r="I9" s="3"/>
      <c r="J9" s="3"/>
      <c r="K9" s="3"/>
      <c r="L9" s="3"/>
      <c r="N9" s="1" t="str">
        <f t="shared" si="3"/>
        <v> </v>
      </c>
      <c r="O9" s="1" t="str">
        <f t="shared" si="4"/>
        <v> </v>
      </c>
    </row>
    <row r="11" spans="1:4" ht="12.75">
      <c r="A11" s="89" t="s">
        <v>11</v>
      </c>
      <c r="B11" s="89"/>
      <c r="C11" s="89"/>
      <c r="D11" s="89"/>
    </row>
    <row r="12" spans="1:3" ht="12.75">
      <c r="A12" s="86" t="s">
        <v>7</v>
      </c>
      <c r="B12" s="86"/>
      <c r="C12" s="2" t="str">
        <f>IF(MOD(D6,4)=0," ","Comum")</f>
        <v>Comum</v>
      </c>
    </row>
    <row r="13" spans="1:3" ht="12.75">
      <c r="A13" s="86" t="s">
        <v>8</v>
      </c>
      <c r="B13" s="86"/>
      <c r="C13" s="1">
        <f>IF(C12=" ",IF(MOD(D6,100)=0," ","Bissexto"),"")</f>
      </c>
    </row>
    <row r="14" spans="1:3" ht="12.75">
      <c r="A14" s="86" t="s">
        <v>9</v>
      </c>
      <c r="B14" s="86"/>
      <c r="C14" s="1">
        <f>IF(C13=" ",IF(MOD(D6,400)=0,"Bissexto","Comum"),"")</f>
      </c>
    </row>
    <row r="15" spans="1:4" ht="12.75">
      <c r="A15" s="86" t="s">
        <v>10</v>
      </c>
      <c r="B15" s="86"/>
      <c r="C15" s="87" t="str">
        <f>TRIM(C12&amp;C13&amp;C14)</f>
        <v>Comum</v>
      </c>
      <c r="D15" s="87"/>
    </row>
    <row r="17" spans="1:3" ht="12.75">
      <c r="A17" s="86" t="s">
        <v>19</v>
      </c>
      <c r="B17" s="86"/>
      <c r="C17" s="86"/>
    </row>
    <row r="18" spans="1:4" ht="12.75">
      <c r="A18" s="3">
        <f>Princ!W24</f>
        <v>31</v>
      </c>
      <c r="B18" s="3">
        <f>Princ!Y24</f>
        <v>12</v>
      </c>
      <c r="C18" s="3">
        <f>Princ!AA24</f>
        <v>2005</v>
      </c>
      <c r="D18" s="5">
        <f>DATE(C18,B18,A18)</f>
        <v>38717</v>
      </c>
    </row>
    <row r="19" spans="1:5" ht="12.75">
      <c r="A19" s="86" t="s">
        <v>20</v>
      </c>
      <c r="B19" s="86"/>
      <c r="C19" s="1">
        <v>1</v>
      </c>
      <c r="D19" s="3" t="str">
        <f>CHOOSE(C19,B22,B23)</f>
        <v>a</v>
      </c>
      <c r="E19" s="4" t="str">
        <f>CHOOSE(C19,C22,C23)</f>
        <v>plantão A</v>
      </c>
    </row>
    <row r="20" spans="1:5" ht="12.75">
      <c r="A20" s="86" t="s">
        <v>21</v>
      </c>
      <c r="B20" s="86"/>
      <c r="C20" s="86"/>
      <c r="D20" s="3" t="str">
        <f>CHOOSE(C19,B23,B22)</f>
        <v>b</v>
      </c>
      <c r="E20" s="4" t="str">
        <f>CHOOSE(C19,C23,C22)</f>
        <v>plantão B</v>
      </c>
    </row>
    <row r="21" spans="2:4" ht="12.75">
      <c r="B21" s="4"/>
      <c r="D21" s="2"/>
    </row>
    <row r="22" spans="1:3" ht="12.75">
      <c r="A22" s="1">
        <v>1</v>
      </c>
      <c r="B22" s="14" t="str">
        <f>Princ!W19</f>
        <v>a</v>
      </c>
      <c r="C22" s="15" t="str">
        <f>Princ!W20</f>
        <v>plantão A</v>
      </c>
    </row>
    <row r="23" spans="1:3" ht="12.75">
      <c r="A23" s="1">
        <v>2</v>
      </c>
      <c r="B23" s="14" t="str">
        <f>Princ!W21</f>
        <v>b</v>
      </c>
      <c r="C23" s="15" t="str">
        <f>Princ!W22</f>
        <v>plantão B</v>
      </c>
    </row>
    <row r="25" spans="1:4" ht="12.75">
      <c r="A25" s="86" t="s">
        <v>23</v>
      </c>
      <c r="B25" s="86"/>
      <c r="C25" s="86"/>
      <c r="D25" s="86"/>
    </row>
    <row r="26" spans="1:4" ht="12.75">
      <c r="A26" s="3">
        <f>Princ!W4</f>
        <v>31</v>
      </c>
      <c r="B26" s="3">
        <f>Princ!Y4</f>
        <v>5</v>
      </c>
      <c r="C26" s="3">
        <f>Princ!AA4</f>
        <v>2006</v>
      </c>
      <c r="D26" s="5">
        <f>DATE(C26,B26,A26)</f>
        <v>38868</v>
      </c>
    </row>
    <row r="27" spans="1:4" ht="12.75">
      <c r="A27" s="87" t="str">
        <f>CHOOSE(WEEKDAY(D26),"domingo","segunda-feira","terça-feira","quarta-feira","quinta-feira","sexta-feira","sábado")</f>
        <v>quarta-feira</v>
      </c>
      <c r="B27" s="87"/>
      <c r="C27" s="87"/>
      <c r="D27" s="87"/>
    </row>
    <row r="28" spans="1:4" ht="12.75">
      <c r="A28" s="87" t="str">
        <f>IF(D26=""," ",CHOOSE(MOD(ABS(D18-D26),2)+1,E19,E20))</f>
        <v>plantão B</v>
      </c>
      <c r="B28" s="87"/>
      <c r="C28" s="87"/>
      <c r="D28" s="87"/>
    </row>
    <row r="30" spans="1:4" ht="12.75">
      <c r="A30" s="86" t="s">
        <v>33</v>
      </c>
      <c r="B30" s="86"/>
      <c r="C30" s="87" t="str">
        <f>CHOOSE(C6,"jan","fev","mar","abr","mai","jun","jul","ago","set","out","nov","dez")&amp;"/"&amp;D6</f>
        <v>jan/2006</v>
      </c>
      <c r="D30" s="87"/>
    </row>
    <row r="31" spans="3:4" ht="12.75">
      <c r="C31" s="3"/>
      <c r="D31" s="3"/>
    </row>
    <row r="32" spans="3:4" ht="12.75">
      <c r="C32" s="1" t="s">
        <v>31</v>
      </c>
      <c r="D32" s="1" t="s">
        <v>32</v>
      </c>
    </row>
    <row r="33" spans="1:4" ht="12.75">
      <c r="A33" s="86" t="s">
        <v>29</v>
      </c>
      <c r="B33" s="86"/>
      <c r="C33" s="1">
        <f>IF(C6&gt;1,C6-1,12)</f>
        <v>12</v>
      </c>
      <c r="D33" s="1">
        <f>IF(C6&gt;1,D6,D6-1)</f>
        <v>2005</v>
      </c>
    </row>
    <row r="34" spans="3:4" ht="12.75">
      <c r="C34" s="87" t="str">
        <f>CHOOSE(C33,"jan","fev","mar","abr","mai","jun","jul","ago","set","out","nov","dez")&amp;"/"&amp;D33</f>
        <v>dez/2005</v>
      </c>
      <c r="D34" s="87"/>
    </row>
    <row r="35" spans="1:4" ht="12.75">
      <c r="A35" s="86" t="s">
        <v>30</v>
      </c>
      <c r="B35" s="86"/>
      <c r="C35" s="1">
        <f>IF(C6&lt;12,C6+1,1)</f>
        <v>2</v>
      </c>
      <c r="D35" s="1">
        <f>IF(C6&lt;12,D6,D6+1)</f>
        <v>2006</v>
      </c>
    </row>
    <row r="36" spans="3:4" ht="12.75">
      <c r="C36" s="87" t="str">
        <f>CHOOSE(C35,"jan","fev","mar","abr","mai","jun","jul","ago","set","out","nov","dez")&amp;"/"&amp;D35</f>
        <v>fev/2006</v>
      </c>
      <c r="D36" s="87"/>
    </row>
    <row r="38" spans="1:3" ht="12.75">
      <c r="A38" s="86"/>
      <c r="B38" s="86"/>
      <c r="C38" s="21"/>
    </row>
  </sheetData>
  <sheetProtection password="C6AC" sheet="1" objects="1" scenarios="1"/>
  <mergeCells count="26">
    <mergeCell ref="A12:B12"/>
    <mergeCell ref="C30:D30"/>
    <mergeCell ref="A30:B30"/>
    <mergeCell ref="A33:B33"/>
    <mergeCell ref="A13:B13"/>
    <mergeCell ref="A17:C17"/>
    <mergeCell ref="A19:B19"/>
    <mergeCell ref="A14:B14"/>
    <mergeCell ref="A15:B15"/>
    <mergeCell ref="C15:D15"/>
    <mergeCell ref="C3:D3"/>
    <mergeCell ref="A5:B6"/>
    <mergeCell ref="A1:A3"/>
    <mergeCell ref="A11:D11"/>
    <mergeCell ref="A9:C9"/>
    <mergeCell ref="A8:C8"/>
    <mergeCell ref="A7:B7"/>
    <mergeCell ref="C7:D7"/>
    <mergeCell ref="A38:B38"/>
    <mergeCell ref="A20:C20"/>
    <mergeCell ref="A28:D28"/>
    <mergeCell ref="A25:D25"/>
    <mergeCell ref="A27:D27"/>
    <mergeCell ref="C36:D36"/>
    <mergeCell ref="A35:B35"/>
    <mergeCell ref="C34:D34"/>
  </mergeCells>
  <printOptions/>
  <pageMargins left="0.75" right="0.75" top="1" bottom="1" header="0.492125985" footer="0.492125985"/>
  <pageSetup horizontalDpi="240" verticalDpi="240" orientation="portrait" r:id="rId1"/>
</worksheet>
</file>

<file path=xl/worksheets/sheet3.xml><?xml version="1.0" encoding="utf-8"?>
<worksheet xmlns="http://schemas.openxmlformats.org/spreadsheetml/2006/main" xmlns:r="http://schemas.openxmlformats.org/officeDocument/2006/relationships">
  <sheetPr codeName="Plan3">
    <pageSetUpPr fitToPage="1"/>
  </sheetPr>
  <dimension ref="B2:V25"/>
  <sheetViews>
    <sheetView showGridLines="0" workbookViewId="0" topLeftCell="A18">
      <selection activeCell="B24" sqref="B24"/>
    </sheetView>
  </sheetViews>
  <sheetFormatPr defaultColWidth="9.140625" defaultRowHeight="24" customHeight="1"/>
  <cols>
    <col min="1" max="16384" width="5.7109375" style="7" customWidth="1"/>
  </cols>
  <sheetData>
    <row r="1" ht="6" customHeight="1"/>
    <row r="2" spans="2:21" ht="24" customHeight="1">
      <c r="B2" s="98" t="str">
        <f>'BD'!C7</f>
        <v>Janeiro</v>
      </c>
      <c r="C2" s="99"/>
      <c r="D2" s="99"/>
      <c r="E2" s="99"/>
      <c r="F2" s="99"/>
      <c r="G2" s="99"/>
      <c r="H2" s="99"/>
      <c r="I2" s="99"/>
      <c r="J2" s="99"/>
      <c r="K2" s="99"/>
      <c r="L2" s="99"/>
      <c r="M2" s="99"/>
      <c r="N2" s="99"/>
      <c r="O2" s="8"/>
      <c r="P2" s="102">
        <f>'BD'!D6</f>
        <v>2006</v>
      </c>
      <c r="Q2" s="99"/>
      <c r="R2" s="99"/>
      <c r="S2" s="99"/>
      <c r="T2" s="99"/>
      <c r="U2" s="103"/>
    </row>
    <row r="3" spans="2:21" ht="24" customHeight="1" thickBot="1">
      <c r="B3" s="100"/>
      <c r="C3" s="101"/>
      <c r="D3" s="101"/>
      <c r="E3" s="101"/>
      <c r="F3" s="101"/>
      <c r="G3" s="101"/>
      <c r="H3" s="101"/>
      <c r="I3" s="101"/>
      <c r="J3" s="101"/>
      <c r="K3" s="101"/>
      <c r="L3" s="101"/>
      <c r="M3" s="101"/>
      <c r="N3" s="101"/>
      <c r="O3" s="9"/>
      <c r="P3" s="101"/>
      <c r="Q3" s="101"/>
      <c r="R3" s="101"/>
      <c r="S3" s="101"/>
      <c r="T3" s="101"/>
      <c r="U3" s="104"/>
    </row>
    <row r="4" ht="24" customHeight="1" thickTop="1"/>
    <row r="5" spans="2:21" s="10" customFormat="1" ht="24" customHeight="1">
      <c r="B5" s="105" t="s">
        <v>12</v>
      </c>
      <c r="C5" s="105"/>
      <c r="D5" s="6"/>
      <c r="E5" s="105" t="s">
        <v>13</v>
      </c>
      <c r="F5" s="105"/>
      <c r="G5" s="6"/>
      <c r="H5" s="105" t="s">
        <v>14</v>
      </c>
      <c r="I5" s="105"/>
      <c r="J5" s="6"/>
      <c r="K5" s="105" t="s">
        <v>15</v>
      </c>
      <c r="L5" s="105"/>
      <c r="M5" s="6"/>
      <c r="N5" s="105" t="s">
        <v>16</v>
      </c>
      <c r="O5" s="105"/>
      <c r="P5" s="6"/>
      <c r="Q5" s="105" t="s">
        <v>17</v>
      </c>
      <c r="R5" s="105"/>
      <c r="S5" s="6"/>
      <c r="T5" s="105" t="s">
        <v>18</v>
      </c>
      <c r="U5" s="105"/>
    </row>
    <row r="7" spans="2:22" ht="23.25" customHeight="1">
      <c r="B7" s="11"/>
      <c r="C7" s="12" t="str">
        <f>'BD'!N2</f>
        <v>b</v>
      </c>
      <c r="D7" s="12"/>
      <c r="E7" s="11"/>
      <c r="F7" s="12" t="str">
        <f>'BD'!O2</f>
        <v>a</v>
      </c>
      <c r="G7" s="12"/>
      <c r="H7" s="11"/>
      <c r="I7" s="12" t="str">
        <f>'BD'!P2</f>
        <v>b</v>
      </c>
      <c r="J7" s="12"/>
      <c r="K7" s="11"/>
      <c r="L7" s="12" t="str">
        <f>'BD'!Q2</f>
        <v>a</v>
      </c>
      <c r="M7" s="12"/>
      <c r="N7" s="11"/>
      <c r="O7" s="12" t="str">
        <f>'BD'!R2</f>
        <v>b</v>
      </c>
      <c r="P7" s="12"/>
      <c r="Q7" s="11"/>
      <c r="R7" s="12" t="str">
        <f>'BD'!S2</f>
        <v>a</v>
      </c>
      <c r="S7" s="12"/>
      <c r="T7" s="12"/>
      <c r="U7" s="12" t="str">
        <f>'BD'!T2</f>
        <v>b</v>
      </c>
      <c r="V7" s="12"/>
    </row>
    <row r="8" spans="2:22" ht="23.25" customHeight="1">
      <c r="B8" s="11">
        <f>'BD'!F2</f>
        <v>1</v>
      </c>
      <c r="C8" s="11"/>
      <c r="D8" s="12"/>
      <c r="E8" s="11">
        <f>'BD'!G2</f>
        <v>2</v>
      </c>
      <c r="F8" s="11"/>
      <c r="G8" s="12"/>
      <c r="H8" s="11">
        <f>'BD'!H2</f>
        <v>3</v>
      </c>
      <c r="I8" s="11"/>
      <c r="J8" s="12"/>
      <c r="K8" s="11">
        <f>'BD'!I2</f>
        <v>4</v>
      </c>
      <c r="L8" s="11"/>
      <c r="M8" s="12"/>
      <c r="N8" s="11">
        <f>'BD'!J2</f>
        <v>5</v>
      </c>
      <c r="O8" s="11"/>
      <c r="P8" s="12"/>
      <c r="Q8" s="11">
        <f>'BD'!K2</f>
        <v>6</v>
      </c>
      <c r="R8" s="11"/>
      <c r="S8" s="12"/>
      <c r="T8" s="11">
        <f>'BD'!L2</f>
        <v>7</v>
      </c>
      <c r="U8" s="12"/>
      <c r="V8" s="12"/>
    </row>
    <row r="9" spans="2:22" ht="23.25" customHeight="1">
      <c r="B9" s="12"/>
      <c r="C9" s="12"/>
      <c r="D9" s="12"/>
      <c r="E9" s="12"/>
      <c r="F9" s="12"/>
      <c r="G9" s="12"/>
      <c r="H9" s="12"/>
      <c r="I9" s="12"/>
      <c r="J9" s="12"/>
      <c r="K9" s="12"/>
      <c r="L9" s="12"/>
      <c r="M9" s="12"/>
      <c r="N9" s="12"/>
      <c r="O9" s="12"/>
      <c r="P9" s="12"/>
      <c r="Q9" s="12"/>
      <c r="R9" s="12"/>
      <c r="S9" s="12"/>
      <c r="T9" s="12"/>
      <c r="U9" s="12"/>
      <c r="V9" s="12"/>
    </row>
    <row r="10" spans="2:22" ht="23.25" customHeight="1">
      <c r="B10" s="12"/>
      <c r="C10" s="12" t="str">
        <f>'BD'!N3</f>
        <v>a</v>
      </c>
      <c r="D10" s="12"/>
      <c r="E10" s="12"/>
      <c r="F10" s="12" t="str">
        <f>'BD'!O3</f>
        <v>b</v>
      </c>
      <c r="G10" s="12"/>
      <c r="H10" s="12"/>
      <c r="I10" s="12" t="str">
        <f>'BD'!P3</f>
        <v>a</v>
      </c>
      <c r="J10" s="12"/>
      <c r="K10" s="12"/>
      <c r="L10" s="12" t="str">
        <f>'BD'!Q3</f>
        <v>b</v>
      </c>
      <c r="M10" s="12"/>
      <c r="N10" s="12"/>
      <c r="O10" s="12" t="str">
        <f>'BD'!R3</f>
        <v>a</v>
      </c>
      <c r="P10" s="12"/>
      <c r="Q10" s="12"/>
      <c r="R10" s="12" t="str">
        <f>'BD'!S3</f>
        <v>b</v>
      </c>
      <c r="S10" s="12"/>
      <c r="T10" s="12"/>
      <c r="U10" s="12" t="str">
        <f>'BD'!T3</f>
        <v>a</v>
      </c>
      <c r="V10" s="12"/>
    </row>
    <row r="11" spans="2:22" ht="23.25" customHeight="1">
      <c r="B11" s="11">
        <f>'BD'!F3</f>
        <v>8</v>
      </c>
      <c r="C11" s="12"/>
      <c r="D11" s="12"/>
      <c r="E11" s="11">
        <f>'BD'!G3</f>
        <v>9</v>
      </c>
      <c r="F11" s="12"/>
      <c r="G11" s="12"/>
      <c r="H11" s="11">
        <f>'BD'!H3</f>
        <v>10</v>
      </c>
      <c r="I11" s="12"/>
      <c r="J11" s="12"/>
      <c r="K11" s="11">
        <f>'BD'!I3</f>
        <v>11</v>
      </c>
      <c r="L11" s="12"/>
      <c r="M11" s="12"/>
      <c r="N11" s="11">
        <f>'BD'!J3</f>
        <v>12</v>
      </c>
      <c r="O11" s="12"/>
      <c r="P11" s="12"/>
      <c r="Q11" s="11">
        <f>'BD'!K3</f>
        <v>13</v>
      </c>
      <c r="R11" s="12"/>
      <c r="S11" s="12"/>
      <c r="T11" s="11">
        <f>'BD'!L3</f>
        <v>14</v>
      </c>
      <c r="U11" s="12"/>
      <c r="V11" s="12"/>
    </row>
    <row r="12" spans="2:22" ht="23.25" customHeight="1">
      <c r="B12" s="12"/>
      <c r="C12" s="12"/>
      <c r="D12" s="12"/>
      <c r="E12" s="12"/>
      <c r="F12" s="12"/>
      <c r="G12" s="12"/>
      <c r="H12" s="12"/>
      <c r="I12" s="12"/>
      <c r="J12" s="12"/>
      <c r="K12" s="12"/>
      <c r="L12" s="12"/>
      <c r="M12" s="12"/>
      <c r="N12" s="12"/>
      <c r="O12" s="12"/>
      <c r="P12" s="12"/>
      <c r="Q12" s="12"/>
      <c r="R12" s="12"/>
      <c r="S12" s="12"/>
      <c r="T12" s="12"/>
      <c r="U12" s="12"/>
      <c r="V12" s="12"/>
    </row>
    <row r="13" spans="2:22" ht="23.25" customHeight="1">
      <c r="B13" s="12"/>
      <c r="C13" s="12" t="str">
        <f>'BD'!N4</f>
        <v>b</v>
      </c>
      <c r="D13" s="12"/>
      <c r="E13" s="12"/>
      <c r="F13" s="12" t="str">
        <f>'BD'!O4</f>
        <v>a</v>
      </c>
      <c r="G13" s="12"/>
      <c r="H13" s="12"/>
      <c r="I13" s="12" t="str">
        <f>'BD'!P4</f>
        <v>b</v>
      </c>
      <c r="J13" s="12"/>
      <c r="K13" s="12"/>
      <c r="L13" s="12" t="str">
        <f>'BD'!Q4</f>
        <v>a</v>
      </c>
      <c r="M13" s="12"/>
      <c r="N13" s="12"/>
      <c r="O13" s="12" t="str">
        <f>'BD'!R4</f>
        <v>b</v>
      </c>
      <c r="P13" s="12"/>
      <c r="Q13" s="12"/>
      <c r="R13" s="12" t="str">
        <f>'BD'!S4</f>
        <v>a</v>
      </c>
      <c r="S13" s="12"/>
      <c r="T13" s="12"/>
      <c r="U13" s="12" t="str">
        <f>'BD'!T4</f>
        <v>b</v>
      </c>
      <c r="V13" s="12"/>
    </row>
    <row r="14" spans="2:22" ht="23.25" customHeight="1">
      <c r="B14" s="11">
        <f>'BD'!F4</f>
        <v>15</v>
      </c>
      <c r="C14" s="12"/>
      <c r="D14" s="12"/>
      <c r="E14" s="11">
        <f>'BD'!G4</f>
        <v>16</v>
      </c>
      <c r="F14" s="12"/>
      <c r="G14" s="12"/>
      <c r="H14" s="11">
        <f>'BD'!H4</f>
        <v>17</v>
      </c>
      <c r="I14" s="12"/>
      <c r="J14" s="12"/>
      <c r="K14" s="11">
        <f>'BD'!I4</f>
        <v>18</v>
      </c>
      <c r="L14" s="12"/>
      <c r="M14" s="12"/>
      <c r="N14" s="11">
        <f>'BD'!J4</f>
        <v>19</v>
      </c>
      <c r="O14" s="12"/>
      <c r="P14" s="12"/>
      <c r="Q14" s="11">
        <f>'BD'!K4</f>
        <v>20</v>
      </c>
      <c r="R14" s="12"/>
      <c r="S14" s="12"/>
      <c r="T14" s="11">
        <f>'BD'!L4</f>
        <v>21</v>
      </c>
      <c r="U14" s="12"/>
      <c r="V14" s="12"/>
    </row>
    <row r="15" spans="2:22" ht="23.25" customHeight="1">
      <c r="B15" s="12"/>
      <c r="C15" s="12"/>
      <c r="D15" s="12"/>
      <c r="E15" s="12"/>
      <c r="F15" s="12"/>
      <c r="G15" s="12"/>
      <c r="H15" s="12"/>
      <c r="I15" s="12"/>
      <c r="J15" s="12"/>
      <c r="K15" s="12"/>
      <c r="L15" s="12"/>
      <c r="M15" s="12"/>
      <c r="N15" s="12"/>
      <c r="O15" s="12"/>
      <c r="P15" s="12"/>
      <c r="Q15" s="12"/>
      <c r="R15" s="12"/>
      <c r="S15" s="12"/>
      <c r="T15" s="12"/>
      <c r="U15" s="12"/>
      <c r="V15" s="12"/>
    </row>
    <row r="16" spans="2:22" ht="23.25" customHeight="1">
      <c r="B16" s="12"/>
      <c r="C16" s="12" t="str">
        <f>'BD'!N5</f>
        <v>a</v>
      </c>
      <c r="D16" s="12"/>
      <c r="E16" s="12"/>
      <c r="F16" s="12" t="str">
        <f>'BD'!O5</f>
        <v>b</v>
      </c>
      <c r="G16" s="12"/>
      <c r="H16" s="12"/>
      <c r="I16" s="12" t="str">
        <f>'BD'!P5</f>
        <v>a</v>
      </c>
      <c r="J16" s="12"/>
      <c r="K16" s="12"/>
      <c r="L16" s="12" t="str">
        <f>'BD'!Q5</f>
        <v>b</v>
      </c>
      <c r="M16" s="12"/>
      <c r="N16" s="12"/>
      <c r="O16" s="12" t="str">
        <f>'BD'!R5</f>
        <v>a</v>
      </c>
      <c r="P16" s="12"/>
      <c r="Q16" s="12"/>
      <c r="R16" s="12" t="str">
        <f>'BD'!S5</f>
        <v>b</v>
      </c>
      <c r="S16" s="12"/>
      <c r="T16" s="12"/>
      <c r="U16" s="12" t="str">
        <f>'BD'!T5</f>
        <v>a</v>
      </c>
      <c r="V16" s="12"/>
    </row>
    <row r="17" spans="2:22" ht="23.25" customHeight="1">
      <c r="B17" s="11">
        <f>'BD'!F5</f>
        <v>22</v>
      </c>
      <c r="C17" s="12"/>
      <c r="D17" s="12"/>
      <c r="E17" s="11">
        <f>'BD'!G5</f>
        <v>23</v>
      </c>
      <c r="F17" s="12"/>
      <c r="G17" s="12"/>
      <c r="H17" s="11">
        <f>'BD'!H5</f>
        <v>24</v>
      </c>
      <c r="I17" s="12"/>
      <c r="J17" s="12"/>
      <c r="K17" s="11">
        <f>'BD'!I5</f>
        <v>25</v>
      </c>
      <c r="L17" s="12"/>
      <c r="M17" s="12"/>
      <c r="N17" s="11">
        <f>'BD'!J5</f>
        <v>26</v>
      </c>
      <c r="O17" s="12"/>
      <c r="P17" s="12"/>
      <c r="Q17" s="11">
        <f>'BD'!K5</f>
        <v>27</v>
      </c>
      <c r="R17" s="12"/>
      <c r="S17" s="12"/>
      <c r="T17" s="11">
        <f>'BD'!L5</f>
        <v>28</v>
      </c>
      <c r="U17" s="12"/>
      <c r="V17" s="12"/>
    </row>
    <row r="18" spans="2:22" ht="23.25" customHeight="1">
      <c r="B18" s="12"/>
      <c r="C18" s="12"/>
      <c r="D18" s="12"/>
      <c r="E18" s="12"/>
      <c r="F18" s="12"/>
      <c r="G18" s="12"/>
      <c r="H18" s="12"/>
      <c r="I18" s="12"/>
      <c r="J18" s="12"/>
      <c r="K18" s="12"/>
      <c r="L18" s="12"/>
      <c r="M18" s="12"/>
      <c r="N18" s="12"/>
      <c r="O18" s="12"/>
      <c r="P18" s="12"/>
      <c r="Q18" s="12"/>
      <c r="R18" s="12"/>
      <c r="S18" s="12"/>
      <c r="T18" s="12"/>
      <c r="U18" s="12"/>
      <c r="V18" s="12"/>
    </row>
    <row r="19" spans="2:22" ht="23.25" customHeight="1">
      <c r="B19" s="11"/>
      <c r="C19" s="12" t="str">
        <f>'BD'!N8</f>
        <v>b</v>
      </c>
      <c r="D19" s="12"/>
      <c r="E19" s="11"/>
      <c r="F19" s="12" t="str">
        <f>'BD'!O8</f>
        <v>a</v>
      </c>
      <c r="G19" s="12"/>
      <c r="H19" s="11"/>
      <c r="I19" s="12" t="str">
        <f>'BD'!P8</f>
        <v>b</v>
      </c>
      <c r="J19" s="12"/>
      <c r="K19" s="11"/>
      <c r="L19" s="12" t="str">
        <f>'BD'!Q8</f>
        <v> </v>
      </c>
      <c r="M19" s="12"/>
      <c r="N19" s="11"/>
      <c r="O19" s="12" t="str">
        <f>'BD'!R8</f>
        <v> </v>
      </c>
      <c r="P19" s="12"/>
      <c r="Q19" s="11"/>
      <c r="R19" s="12" t="str">
        <f>'BD'!S8</f>
        <v> </v>
      </c>
      <c r="S19" s="12"/>
      <c r="T19" s="11"/>
      <c r="U19" s="12" t="str">
        <f>'BD'!T8</f>
        <v> </v>
      </c>
      <c r="V19" s="12"/>
    </row>
    <row r="20" spans="2:22" ht="23.25" customHeight="1">
      <c r="B20" s="11">
        <f>'BD'!F8</f>
        <v>29</v>
      </c>
      <c r="C20" s="11"/>
      <c r="D20" s="12"/>
      <c r="E20" s="11">
        <f>'BD'!G8</f>
        <v>30</v>
      </c>
      <c r="F20" s="11"/>
      <c r="G20" s="12"/>
      <c r="H20" s="11">
        <f>'BD'!H8</f>
        <v>31</v>
      </c>
      <c r="I20" s="11"/>
      <c r="J20" s="12"/>
      <c r="K20" s="11" t="str">
        <f>'BD'!I8</f>
        <v> </v>
      </c>
      <c r="L20" s="11"/>
      <c r="M20" s="12"/>
      <c r="N20" s="11" t="str">
        <f>'BD'!J8</f>
        <v> </v>
      </c>
      <c r="O20" s="11"/>
      <c r="P20" s="12"/>
      <c r="Q20" s="11" t="str">
        <f>'BD'!K8</f>
        <v> </v>
      </c>
      <c r="R20" s="11"/>
      <c r="S20" s="12"/>
      <c r="T20" s="11" t="str">
        <f>'BD'!L8</f>
        <v> </v>
      </c>
      <c r="U20" s="11"/>
      <c r="V20" s="12"/>
    </row>
    <row r="21" ht="23.25" customHeight="1"/>
    <row r="22" spans="2:21" ht="23.25" customHeight="1">
      <c r="B22" s="11"/>
      <c r="C22" s="12" t="str">
        <f>'BD'!N9</f>
        <v> </v>
      </c>
      <c r="D22" s="12"/>
      <c r="E22" s="11"/>
      <c r="F22" s="12" t="str">
        <f>'BD'!O9</f>
        <v> </v>
      </c>
      <c r="I22" s="93" t="str">
        <f>'BD'!B22</f>
        <v>a</v>
      </c>
      <c r="J22" s="94"/>
      <c r="K22" s="94"/>
      <c r="L22" s="94"/>
      <c r="M22" s="94"/>
      <c r="N22" s="95"/>
      <c r="O22" s="13"/>
      <c r="P22" s="93" t="str">
        <f>'BD'!B23</f>
        <v>b</v>
      </c>
      <c r="Q22" s="94"/>
      <c r="R22" s="94"/>
      <c r="S22" s="94"/>
      <c r="T22" s="94"/>
      <c r="U22" s="95"/>
    </row>
    <row r="23" spans="2:21" ht="23.25" customHeight="1">
      <c r="B23" s="11" t="str">
        <f>'BD'!F9</f>
        <v> </v>
      </c>
      <c r="C23" s="11"/>
      <c r="D23" s="12"/>
      <c r="E23" s="11" t="str">
        <f>'BD'!G9</f>
        <v> </v>
      </c>
      <c r="F23" s="11"/>
      <c r="I23" s="90" t="str">
        <f>'BD'!C22</f>
        <v>plantão A</v>
      </c>
      <c r="J23" s="91"/>
      <c r="K23" s="91"/>
      <c r="L23" s="91"/>
      <c r="M23" s="91"/>
      <c r="N23" s="92"/>
      <c r="O23" s="13"/>
      <c r="P23" s="90" t="str">
        <f>'BD'!C23</f>
        <v>plantão B</v>
      </c>
      <c r="Q23" s="91"/>
      <c r="R23" s="91"/>
      <c r="S23" s="91"/>
      <c r="T23" s="91"/>
      <c r="U23" s="92"/>
    </row>
    <row r="25" spans="2:7" ht="24" customHeight="1">
      <c r="B25" s="96"/>
      <c r="C25" s="96"/>
      <c r="D25" s="97"/>
      <c r="E25" s="97"/>
      <c r="F25" s="97"/>
      <c r="G25" s="97"/>
    </row>
  </sheetData>
  <sheetProtection password="C6AC" sheet="1" objects="1" scenarios="1"/>
  <mergeCells count="15">
    <mergeCell ref="B2:N3"/>
    <mergeCell ref="P2:U3"/>
    <mergeCell ref="B5:C5"/>
    <mergeCell ref="E5:F5"/>
    <mergeCell ref="H5:I5"/>
    <mergeCell ref="K5:L5"/>
    <mergeCell ref="T5:U5"/>
    <mergeCell ref="N5:O5"/>
    <mergeCell ref="Q5:R5"/>
    <mergeCell ref="P23:U23"/>
    <mergeCell ref="P22:U22"/>
    <mergeCell ref="B25:C25"/>
    <mergeCell ref="D25:G25"/>
    <mergeCell ref="I23:N23"/>
    <mergeCell ref="I22:N22"/>
  </mergeCells>
  <printOptions horizontalCentered="1" verticalCentered="1"/>
  <pageMargins left="0.3937007874015748" right="0.3937007874015748" top="0.3937007874015748" bottom="0.3937007874015748" header="0" footer="0"/>
  <pageSetup fitToHeight="1" fitToWidth="1" horizontalDpi="240" verticalDpi="240" orientation="landscape" r:id="rId2"/>
  <drawing r:id="rId1"/>
</worksheet>
</file>

<file path=xl/worksheets/sheet4.xml><?xml version="1.0" encoding="utf-8"?>
<worksheet xmlns="http://schemas.openxmlformats.org/spreadsheetml/2006/main" xmlns:r="http://schemas.openxmlformats.org/officeDocument/2006/relationships">
  <sheetPr codeName="Plan4">
    <pageSetUpPr fitToPage="1"/>
  </sheetPr>
  <dimension ref="B2:X22"/>
  <sheetViews>
    <sheetView showGridLines="0" workbookViewId="0" topLeftCell="A18">
      <selection activeCell="C31" sqref="C31"/>
    </sheetView>
  </sheetViews>
  <sheetFormatPr defaultColWidth="9.140625" defaultRowHeight="15" customHeight="1"/>
  <cols>
    <col min="1" max="16384" width="3.7109375" style="19" customWidth="1"/>
  </cols>
  <sheetData>
    <row r="2" spans="2:24" ht="15" customHeight="1">
      <c r="B2" s="116" t="s">
        <v>41</v>
      </c>
      <c r="C2" s="116"/>
      <c r="D2" s="116"/>
      <c r="E2" s="116"/>
      <c r="F2" s="116"/>
      <c r="G2" s="116"/>
      <c r="H2" s="116"/>
      <c r="I2" s="116"/>
      <c r="J2" s="116"/>
      <c r="K2" s="116"/>
      <c r="L2" s="116"/>
      <c r="M2" s="116"/>
      <c r="N2" s="116"/>
      <c r="O2" s="116"/>
      <c r="P2" s="116"/>
      <c r="Q2" s="116"/>
      <c r="R2" s="116"/>
      <c r="S2" s="116"/>
      <c r="T2" s="116"/>
      <c r="U2" s="115">
        <f>'BD'!D6</f>
        <v>2006</v>
      </c>
      <c r="V2" s="115"/>
      <c r="W2" s="115"/>
      <c r="X2" s="115"/>
    </row>
    <row r="3" spans="2:24" ht="15" customHeight="1">
      <c r="B3" s="116"/>
      <c r="C3" s="116"/>
      <c r="D3" s="116"/>
      <c r="E3" s="116"/>
      <c r="F3" s="116"/>
      <c r="G3" s="116"/>
      <c r="H3" s="116"/>
      <c r="I3" s="116"/>
      <c r="J3" s="116"/>
      <c r="K3" s="116"/>
      <c r="L3" s="116"/>
      <c r="M3" s="116"/>
      <c r="N3" s="116"/>
      <c r="O3" s="116"/>
      <c r="P3" s="116"/>
      <c r="Q3" s="116"/>
      <c r="R3" s="116"/>
      <c r="S3" s="116"/>
      <c r="T3" s="116"/>
      <c r="U3" s="115"/>
      <c r="V3" s="115"/>
      <c r="W3" s="115"/>
      <c r="X3" s="115"/>
    </row>
    <row r="4" ht="30.75" customHeight="1"/>
    <row r="5" spans="2:24" ht="18" customHeight="1">
      <c r="B5" s="106" t="s">
        <v>42</v>
      </c>
      <c r="C5" s="107"/>
      <c r="D5" s="107"/>
      <c r="E5" s="107"/>
      <c r="F5" s="107"/>
      <c r="G5" s="107"/>
      <c r="H5" s="108"/>
      <c r="J5" s="106" t="s">
        <v>43</v>
      </c>
      <c r="K5" s="107"/>
      <c r="L5" s="107"/>
      <c r="M5" s="107"/>
      <c r="N5" s="107"/>
      <c r="O5" s="107"/>
      <c r="P5" s="108"/>
      <c r="R5" s="106" t="s">
        <v>44</v>
      </c>
      <c r="S5" s="107"/>
      <c r="T5" s="107"/>
      <c r="U5" s="107"/>
      <c r="V5" s="107"/>
      <c r="W5" s="107"/>
      <c r="X5" s="108"/>
    </row>
    <row r="6" spans="2:24" ht="18" customHeight="1">
      <c r="B6" s="18">
        <v>1</v>
      </c>
      <c r="C6" s="110" t="str">
        <f>CHOOSE(MOD(ABS(INT(DATE('BD'!$D$6,1,1)-'BD'!$D$18)),2)+1,'BD'!$D$19,'BD'!$D$20)</f>
        <v>b</v>
      </c>
      <c r="D6" s="110"/>
      <c r="E6" s="110"/>
      <c r="F6" s="110"/>
      <c r="G6" s="110"/>
      <c r="H6" s="111"/>
      <c r="I6" s="20"/>
      <c r="J6" s="18">
        <v>1</v>
      </c>
      <c r="K6" s="110" t="str">
        <f>CHOOSE(MOD(ABS(INT(DATE('BD'!$D$6,2,1)-'BD'!$D$18)),2)+1,'BD'!$D$19,'BD'!$D$20)</f>
        <v>a</v>
      </c>
      <c r="L6" s="110"/>
      <c r="M6" s="110"/>
      <c r="N6" s="110"/>
      <c r="O6" s="110"/>
      <c r="P6" s="111"/>
      <c r="Q6" s="20"/>
      <c r="R6" s="18">
        <v>1</v>
      </c>
      <c r="S6" s="110" t="str">
        <f>CHOOSE(MOD(ABS(INT(DATE('BD'!$D$6,3,1)-'BD'!$D$18)),2)+1,'BD'!$D$19,'BD'!$D$20)</f>
        <v>a</v>
      </c>
      <c r="T6" s="110"/>
      <c r="U6" s="110"/>
      <c r="V6" s="110"/>
      <c r="W6" s="110"/>
      <c r="X6" s="111"/>
    </row>
    <row r="7" spans="2:24" ht="18" customHeight="1">
      <c r="B7" s="17">
        <v>2</v>
      </c>
      <c r="C7" s="112" t="str">
        <f>CHOOSE(MOD(ABS(INT(DATE('BD'!$D$6,1,2)-'BD'!$D$18)),2)+1,'BD'!$D$19,'BD'!$D$20)</f>
        <v>a</v>
      </c>
      <c r="D7" s="112"/>
      <c r="E7" s="112"/>
      <c r="F7" s="112"/>
      <c r="G7" s="112"/>
      <c r="H7" s="113"/>
      <c r="I7" s="20"/>
      <c r="J7" s="17">
        <v>2</v>
      </c>
      <c r="K7" s="112" t="str">
        <f>CHOOSE(MOD(ABS(INT(DATE('BD'!$D$6,2,2)-'BD'!$D$18)),2)+1,'BD'!$D$19,'BD'!$D$20)</f>
        <v>b</v>
      </c>
      <c r="L7" s="112"/>
      <c r="M7" s="112"/>
      <c r="N7" s="112"/>
      <c r="O7" s="112"/>
      <c r="P7" s="113"/>
      <c r="Q7" s="20"/>
      <c r="R7" s="17">
        <v>2</v>
      </c>
      <c r="S7" s="112" t="str">
        <f>CHOOSE(MOD(ABS(INT(DATE('BD'!$D$6,3,2)-'BD'!$D$18)),2)+1,'BD'!$D$19,'BD'!$D$20)</f>
        <v>b</v>
      </c>
      <c r="T7" s="112"/>
      <c r="U7" s="112"/>
      <c r="V7" s="112"/>
      <c r="W7" s="112"/>
      <c r="X7" s="113"/>
    </row>
    <row r="8" spans="3:24" ht="18" customHeight="1">
      <c r="C8" s="20"/>
      <c r="D8" s="20"/>
      <c r="E8" s="20"/>
      <c r="F8" s="20"/>
      <c r="G8" s="20"/>
      <c r="H8" s="20"/>
      <c r="I8" s="20"/>
      <c r="K8" s="20"/>
      <c r="L8" s="20"/>
      <c r="M8" s="20"/>
      <c r="N8" s="20"/>
      <c r="O8" s="20"/>
      <c r="P8" s="20"/>
      <c r="Q8" s="20"/>
      <c r="S8" s="20"/>
      <c r="T8" s="20"/>
      <c r="U8" s="20"/>
      <c r="V8" s="20"/>
      <c r="W8" s="20"/>
      <c r="X8" s="20"/>
    </row>
    <row r="9" spans="2:24" ht="18" customHeight="1">
      <c r="B9" s="106" t="s">
        <v>45</v>
      </c>
      <c r="C9" s="107"/>
      <c r="D9" s="107"/>
      <c r="E9" s="107"/>
      <c r="F9" s="107"/>
      <c r="G9" s="107"/>
      <c r="H9" s="108"/>
      <c r="I9" s="20"/>
      <c r="J9" s="106" t="s">
        <v>46</v>
      </c>
      <c r="K9" s="107"/>
      <c r="L9" s="107"/>
      <c r="M9" s="107"/>
      <c r="N9" s="107"/>
      <c r="O9" s="107"/>
      <c r="P9" s="108"/>
      <c r="Q9" s="20"/>
      <c r="R9" s="106" t="s">
        <v>47</v>
      </c>
      <c r="S9" s="107"/>
      <c r="T9" s="107"/>
      <c r="U9" s="107"/>
      <c r="V9" s="107"/>
      <c r="W9" s="107"/>
      <c r="X9" s="108"/>
    </row>
    <row r="10" spans="2:24" ht="18" customHeight="1">
      <c r="B10" s="18">
        <v>1</v>
      </c>
      <c r="C10" s="110" t="str">
        <f>CHOOSE(MOD(ABS(INT(DATE('BD'!$D$6,4,1)-'BD'!$D$18)),2)+1,'BD'!$D$19,'BD'!$D$20)</f>
        <v>b</v>
      </c>
      <c r="D10" s="110"/>
      <c r="E10" s="110"/>
      <c r="F10" s="110"/>
      <c r="G10" s="110"/>
      <c r="H10" s="111"/>
      <c r="I10" s="20"/>
      <c r="J10" s="18">
        <v>1</v>
      </c>
      <c r="K10" s="110" t="str">
        <f>CHOOSE(MOD(ABS(INT(DATE('BD'!$D$6,5,1)-'BD'!$D$18)),2)+1,'BD'!$D$19,'BD'!$D$20)</f>
        <v>b</v>
      </c>
      <c r="L10" s="110"/>
      <c r="M10" s="110"/>
      <c r="N10" s="110"/>
      <c r="O10" s="110"/>
      <c r="P10" s="111"/>
      <c r="Q10" s="20"/>
      <c r="R10" s="18">
        <v>1</v>
      </c>
      <c r="S10" s="110" t="str">
        <f>CHOOSE(MOD(ABS(INT(DATE('BD'!$D$6,6,1)-'BD'!$D$18)),2)+1,'BD'!$D$19,'BD'!$D$20)</f>
        <v>a</v>
      </c>
      <c r="T10" s="110"/>
      <c r="U10" s="110"/>
      <c r="V10" s="110"/>
      <c r="W10" s="110"/>
      <c r="X10" s="111"/>
    </row>
    <row r="11" spans="2:24" ht="18" customHeight="1">
      <c r="B11" s="17">
        <v>2</v>
      </c>
      <c r="C11" s="112" t="str">
        <f>CHOOSE(MOD(ABS(INT(DATE('BD'!$D$6,4,2)-'BD'!$D$18)),2)+1,'BD'!$D$19,'BD'!$D$20)</f>
        <v>a</v>
      </c>
      <c r="D11" s="112"/>
      <c r="E11" s="112"/>
      <c r="F11" s="112"/>
      <c r="G11" s="112"/>
      <c r="H11" s="113"/>
      <c r="I11" s="20"/>
      <c r="J11" s="17">
        <v>2</v>
      </c>
      <c r="K11" s="112" t="str">
        <f>CHOOSE(MOD(ABS(INT(DATE('BD'!$D$6,5,2)-'BD'!$D$18)),2)+1,'BD'!$D$19,'BD'!$D$20)</f>
        <v>a</v>
      </c>
      <c r="L11" s="112"/>
      <c r="M11" s="112"/>
      <c r="N11" s="112"/>
      <c r="O11" s="112"/>
      <c r="P11" s="113"/>
      <c r="Q11" s="20"/>
      <c r="R11" s="17">
        <v>2</v>
      </c>
      <c r="S11" s="112" t="str">
        <f>CHOOSE(MOD(ABS(INT(DATE('BD'!$D$6,6,2)-'BD'!$D$18)),2)+1,'BD'!$D$19,'BD'!$D$20)</f>
        <v>b</v>
      </c>
      <c r="T11" s="112"/>
      <c r="U11" s="112"/>
      <c r="V11" s="112"/>
      <c r="W11" s="112"/>
      <c r="X11" s="113"/>
    </row>
    <row r="12" spans="3:24" ht="18" customHeight="1">
      <c r="C12" s="20"/>
      <c r="D12" s="20"/>
      <c r="E12" s="20"/>
      <c r="F12" s="20"/>
      <c r="G12" s="20"/>
      <c r="H12" s="20"/>
      <c r="I12" s="20"/>
      <c r="K12" s="20"/>
      <c r="L12" s="20"/>
      <c r="M12" s="20"/>
      <c r="N12" s="20"/>
      <c r="O12" s="20"/>
      <c r="P12" s="20"/>
      <c r="Q12" s="20"/>
      <c r="S12" s="20"/>
      <c r="T12" s="20"/>
      <c r="U12" s="20"/>
      <c r="V12" s="20"/>
      <c r="W12" s="20"/>
      <c r="X12" s="20"/>
    </row>
    <row r="13" spans="2:24" ht="18" customHeight="1">
      <c r="B13" s="106" t="s">
        <v>48</v>
      </c>
      <c r="C13" s="107"/>
      <c r="D13" s="107"/>
      <c r="E13" s="107"/>
      <c r="F13" s="107"/>
      <c r="G13" s="107"/>
      <c r="H13" s="108"/>
      <c r="J13" s="106" t="s">
        <v>49</v>
      </c>
      <c r="K13" s="107"/>
      <c r="L13" s="107"/>
      <c r="M13" s="107"/>
      <c r="N13" s="107"/>
      <c r="O13" s="107"/>
      <c r="P13" s="108"/>
      <c r="R13" s="106" t="s">
        <v>50</v>
      </c>
      <c r="S13" s="107"/>
      <c r="T13" s="107"/>
      <c r="U13" s="107"/>
      <c r="V13" s="107"/>
      <c r="W13" s="107"/>
      <c r="X13" s="108"/>
    </row>
    <row r="14" spans="2:24" ht="18" customHeight="1">
      <c r="B14" s="18">
        <v>1</v>
      </c>
      <c r="C14" s="110" t="str">
        <f>CHOOSE(MOD(ABS(INT(DATE('BD'!$D$6,7,1)-'BD'!$D$18)),2)+1,'BD'!$D$19,'BD'!$D$20)</f>
        <v>a</v>
      </c>
      <c r="D14" s="110"/>
      <c r="E14" s="110"/>
      <c r="F14" s="110"/>
      <c r="G14" s="110"/>
      <c r="H14" s="111"/>
      <c r="I14" s="20"/>
      <c r="J14" s="18">
        <v>1</v>
      </c>
      <c r="K14" s="110" t="str">
        <f>CHOOSE(MOD(ABS(INT(DATE('BD'!$D$6,8,1)-'BD'!$D$18)),2)+1,'BD'!$D$19,'BD'!$D$20)</f>
        <v>b</v>
      </c>
      <c r="L14" s="110"/>
      <c r="M14" s="110"/>
      <c r="N14" s="110"/>
      <c r="O14" s="110"/>
      <c r="P14" s="111"/>
      <c r="Q14" s="20"/>
      <c r="R14" s="18">
        <v>1</v>
      </c>
      <c r="S14" s="110" t="str">
        <f>CHOOSE(MOD(ABS(INT(DATE('BD'!$D$6,9,1)-'BD'!$D$18)),2)+1,'BD'!$D$19,'BD'!$D$20)</f>
        <v>a</v>
      </c>
      <c r="T14" s="110"/>
      <c r="U14" s="110"/>
      <c r="V14" s="110"/>
      <c r="W14" s="110"/>
      <c r="X14" s="111"/>
    </row>
    <row r="15" spans="2:24" ht="18" customHeight="1">
      <c r="B15" s="17">
        <v>2</v>
      </c>
      <c r="C15" s="112" t="str">
        <f>CHOOSE(MOD(ABS(INT(DATE('BD'!$D$6,7,2)-'BD'!$D$18)),2)+1,'BD'!$D$19,'BD'!$D$20)</f>
        <v>b</v>
      </c>
      <c r="D15" s="112"/>
      <c r="E15" s="112"/>
      <c r="F15" s="112"/>
      <c r="G15" s="112"/>
      <c r="H15" s="113"/>
      <c r="I15" s="20"/>
      <c r="J15" s="17">
        <v>2</v>
      </c>
      <c r="K15" s="112" t="str">
        <f>CHOOSE(MOD(ABS(INT(DATE('BD'!$D$6,8,2)-'BD'!$D$18)),2)+1,'BD'!$D$19,'BD'!$D$20)</f>
        <v>a</v>
      </c>
      <c r="L15" s="112"/>
      <c r="M15" s="112"/>
      <c r="N15" s="112"/>
      <c r="O15" s="112"/>
      <c r="P15" s="113"/>
      <c r="Q15" s="20"/>
      <c r="R15" s="17">
        <v>2</v>
      </c>
      <c r="S15" s="112" t="str">
        <f>CHOOSE(MOD(ABS(INT(DATE('BD'!$D$6,9,2)-'BD'!$D$18)),2)+1,'BD'!$D$19,'BD'!$D$20)</f>
        <v>b</v>
      </c>
      <c r="T15" s="112"/>
      <c r="U15" s="112"/>
      <c r="V15" s="112"/>
      <c r="W15" s="112"/>
      <c r="X15" s="113"/>
    </row>
    <row r="16" spans="3:24" ht="18" customHeight="1">
      <c r="C16" s="20"/>
      <c r="D16" s="20"/>
      <c r="E16" s="20"/>
      <c r="F16" s="20"/>
      <c r="G16" s="20"/>
      <c r="H16" s="20"/>
      <c r="I16" s="20"/>
      <c r="K16" s="20"/>
      <c r="L16" s="20"/>
      <c r="M16" s="20"/>
      <c r="N16" s="20"/>
      <c r="O16" s="20"/>
      <c r="P16" s="20"/>
      <c r="Q16" s="20"/>
      <c r="S16" s="20"/>
      <c r="T16" s="20"/>
      <c r="U16" s="20"/>
      <c r="V16" s="20"/>
      <c r="W16" s="20"/>
      <c r="X16" s="20"/>
    </row>
    <row r="17" spans="2:24" ht="18" customHeight="1">
      <c r="B17" s="106" t="s">
        <v>51</v>
      </c>
      <c r="C17" s="107"/>
      <c r="D17" s="107"/>
      <c r="E17" s="107"/>
      <c r="F17" s="107"/>
      <c r="G17" s="107"/>
      <c r="H17" s="108"/>
      <c r="J17" s="106" t="s">
        <v>52</v>
      </c>
      <c r="K17" s="107"/>
      <c r="L17" s="107"/>
      <c r="M17" s="107"/>
      <c r="N17" s="107"/>
      <c r="O17" s="107"/>
      <c r="P17" s="108"/>
      <c r="R17" s="106" t="s">
        <v>53</v>
      </c>
      <c r="S17" s="107"/>
      <c r="T17" s="107"/>
      <c r="U17" s="107"/>
      <c r="V17" s="107"/>
      <c r="W17" s="107"/>
      <c r="X17" s="108"/>
    </row>
    <row r="18" spans="2:24" ht="18" customHeight="1">
      <c r="B18" s="18">
        <v>1</v>
      </c>
      <c r="C18" s="110" t="str">
        <f>CHOOSE(MOD(ABS(INT(DATE('BD'!$D$6,10,1)-'BD'!$D$18)),2)+1,'BD'!$D$19,'BD'!$D$20)</f>
        <v>a</v>
      </c>
      <c r="D18" s="110"/>
      <c r="E18" s="110"/>
      <c r="F18" s="110"/>
      <c r="G18" s="110"/>
      <c r="H18" s="111"/>
      <c r="I18" s="20"/>
      <c r="J18" s="18">
        <v>1</v>
      </c>
      <c r="K18" s="110" t="str">
        <f>CHOOSE(MOD(ABS(INT(DATE('BD'!$D$6,11,1)-'BD'!$D$18)),2)+1,'BD'!$D$19,'BD'!$D$20)</f>
        <v>b</v>
      </c>
      <c r="L18" s="110"/>
      <c r="M18" s="110"/>
      <c r="N18" s="110"/>
      <c r="O18" s="110"/>
      <c r="P18" s="111"/>
      <c r="Q18" s="20"/>
      <c r="R18" s="18">
        <v>1</v>
      </c>
      <c r="S18" s="110" t="str">
        <f>CHOOSE(MOD(ABS(INT(DATE('BD'!$D$6,12,1)-'BD'!$D$18)),2)+1,'BD'!$D$19,'BD'!$D$20)</f>
        <v>b</v>
      </c>
      <c r="T18" s="110"/>
      <c r="U18" s="110"/>
      <c r="V18" s="110"/>
      <c r="W18" s="110"/>
      <c r="X18" s="111"/>
    </row>
    <row r="19" spans="2:24" ht="18" customHeight="1">
      <c r="B19" s="17">
        <v>2</v>
      </c>
      <c r="C19" s="112" t="str">
        <f>CHOOSE(MOD(ABS(INT(DATE('BD'!$D$6,10,2)-'BD'!$D$18)),2)+1,'BD'!$D$19,'BD'!$D$20)</f>
        <v>b</v>
      </c>
      <c r="D19" s="112"/>
      <c r="E19" s="112"/>
      <c r="F19" s="112"/>
      <c r="G19" s="112"/>
      <c r="H19" s="113"/>
      <c r="I19" s="20"/>
      <c r="J19" s="17">
        <v>2</v>
      </c>
      <c r="K19" s="112" t="str">
        <f>CHOOSE(MOD(ABS(INT(DATE('BD'!$D$6,11,2)-'BD'!$D$18)),2)+1,'BD'!$D$19,'BD'!$D$20)</f>
        <v>a</v>
      </c>
      <c r="L19" s="112"/>
      <c r="M19" s="112"/>
      <c r="N19" s="112"/>
      <c r="O19" s="112"/>
      <c r="P19" s="113"/>
      <c r="Q19" s="20"/>
      <c r="R19" s="17">
        <v>2</v>
      </c>
      <c r="S19" s="112" t="str">
        <f>CHOOSE(MOD(ABS(INT(DATE('BD'!$D$6,12,2)-'BD'!$D$18)),2)+1,'BD'!$D$19,'BD'!$D$20)</f>
        <v>a</v>
      </c>
      <c r="T19" s="112"/>
      <c r="U19" s="112"/>
      <c r="V19" s="112"/>
      <c r="W19" s="112"/>
      <c r="X19" s="113"/>
    </row>
    <row r="20" ht="48" customHeight="1"/>
    <row r="21" spans="2:24" ht="15" customHeight="1">
      <c r="B21" s="109">
        <v>1</v>
      </c>
      <c r="C21" s="110"/>
      <c r="D21" s="110"/>
      <c r="E21" s="110"/>
      <c r="F21" s="110"/>
      <c r="G21" s="110"/>
      <c r="H21" s="111"/>
      <c r="J21" s="109">
        <v>2</v>
      </c>
      <c r="K21" s="110"/>
      <c r="L21" s="110"/>
      <c r="M21" s="110"/>
      <c r="N21" s="110"/>
      <c r="O21" s="110"/>
      <c r="P21" s="111"/>
      <c r="R21" s="109" t="str">
        <f>'BD'!B22</f>
        <v>a</v>
      </c>
      <c r="S21" s="110"/>
      <c r="T21" s="110"/>
      <c r="U21" s="110"/>
      <c r="V21" s="110"/>
      <c r="W21" s="110"/>
      <c r="X21" s="111"/>
    </row>
    <row r="22" spans="2:24" ht="15" customHeight="1">
      <c r="B22" s="114" t="s">
        <v>36</v>
      </c>
      <c r="C22" s="112"/>
      <c r="D22" s="112"/>
      <c r="E22" s="112"/>
      <c r="F22" s="112"/>
      <c r="G22" s="112"/>
      <c r="H22" s="113"/>
      <c r="J22" s="114" t="s">
        <v>37</v>
      </c>
      <c r="K22" s="112"/>
      <c r="L22" s="112"/>
      <c r="M22" s="112"/>
      <c r="N22" s="112"/>
      <c r="O22" s="112"/>
      <c r="P22" s="113"/>
      <c r="R22" s="114" t="str">
        <f>'BD'!C22</f>
        <v>plantão A</v>
      </c>
      <c r="S22" s="112"/>
      <c r="T22" s="112"/>
      <c r="U22" s="112"/>
      <c r="V22" s="112"/>
      <c r="W22" s="112"/>
      <c r="X22" s="113"/>
    </row>
  </sheetData>
  <sheetProtection password="C6AC" sheet="1" objects="1" scenarios="1"/>
  <mergeCells count="44">
    <mergeCell ref="K11:P11"/>
    <mergeCell ref="K10:P10"/>
    <mergeCell ref="S10:X10"/>
    <mergeCell ref="R5:X5"/>
    <mergeCell ref="S6:X6"/>
    <mergeCell ref="S7:X7"/>
    <mergeCell ref="R9:X9"/>
    <mergeCell ref="J9:P9"/>
    <mergeCell ref="S14:X14"/>
    <mergeCell ref="C18:H18"/>
    <mergeCell ref="K18:P18"/>
    <mergeCell ref="S18:X18"/>
    <mergeCell ref="C14:H14"/>
    <mergeCell ref="K14:P14"/>
    <mergeCell ref="C15:H15"/>
    <mergeCell ref="K15:P15"/>
    <mergeCell ref="U2:X3"/>
    <mergeCell ref="B2:T3"/>
    <mergeCell ref="C7:H7"/>
    <mergeCell ref="K7:P7"/>
    <mergeCell ref="C6:H6"/>
    <mergeCell ref="B5:H5"/>
    <mergeCell ref="J5:P5"/>
    <mergeCell ref="K6:P6"/>
    <mergeCell ref="R22:X22"/>
    <mergeCell ref="S15:X15"/>
    <mergeCell ref="C19:H19"/>
    <mergeCell ref="J17:P17"/>
    <mergeCell ref="R17:X17"/>
    <mergeCell ref="B21:H21"/>
    <mergeCell ref="B22:H22"/>
    <mergeCell ref="J22:P22"/>
    <mergeCell ref="K19:P19"/>
    <mergeCell ref="S19:X19"/>
    <mergeCell ref="B9:H9"/>
    <mergeCell ref="B17:H17"/>
    <mergeCell ref="R21:X21"/>
    <mergeCell ref="C10:H10"/>
    <mergeCell ref="J21:P21"/>
    <mergeCell ref="S11:X11"/>
    <mergeCell ref="B13:H13"/>
    <mergeCell ref="J13:P13"/>
    <mergeCell ref="R13:X13"/>
    <mergeCell ref="C11:H11"/>
  </mergeCells>
  <printOptions/>
  <pageMargins left="0.3937007874015748" right="0.3937007874015748" top="0.3937007874015748" bottom="0.3937007874015748" header="0" footer="0"/>
  <pageSetup fitToHeight="1" fitToWidth="1" horizontalDpi="240" verticalDpi="240" orientation="portrait" r:id="rId2"/>
  <drawing r:id="rId1"/>
</worksheet>
</file>

<file path=xl/worksheets/sheet5.xml><?xml version="1.0" encoding="utf-8"?>
<worksheet xmlns="http://schemas.openxmlformats.org/spreadsheetml/2006/main" xmlns:r="http://schemas.openxmlformats.org/officeDocument/2006/relationships">
  <sheetPr codeName="Plan5"/>
  <dimension ref="B2:X54"/>
  <sheetViews>
    <sheetView showGridLines="0" workbookViewId="0" topLeftCell="A1">
      <pane ySplit="4" topLeftCell="BM5" activePane="bottomLeft" state="frozen"/>
      <selection pane="topLeft" activeCell="A1" sqref="A1"/>
      <selection pane="bottomLeft" activeCell="T4" sqref="T4:V4"/>
    </sheetView>
  </sheetViews>
  <sheetFormatPr defaultColWidth="9.140625" defaultRowHeight="15" customHeight="1" zeroHeight="1"/>
  <cols>
    <col min="1" max="25" width="3.7109375" style="0" customWidth="1"/>
    <col min="26" max="16384" width="0" style="0" hidden="1" customWidth="1"/>
  </cols>
  <sheetData>
    <row r="1" ht="15" customHeight="1"/>
    <row r="2" spans="2:24" ht="15" customHeight="1" thickBot="1">
      <c r="B2" s="117" t="s">
        <v>55</v>
      </c>
      <c r="C2" s="117"/>
      <c r="D2" s="117"/>
      <c r="E2" s="117"/>
      <c r="F2" s="117"/>
      <c r="G2" s="117"/>
      <c r="H2" s="117"/>
      <c r="I2" s="117"/>
      <c r="J2" s="117"/>
      <c r="K2" s="117"/>
      <c r="L2" s="117"/>
      <c r="M2" s="117"/>
      <c r="N2" s="117"/>
      <c r="O2" s="117"/>
      <c r="P2" s="117"/>
      <c r="Q2" s="117"/>
      <c r="R2" s="117"/>
      <c r="S2" s="117"/>
      <c r="T2" s="117"/>
      <c r="U2" s="117"/>
      <c r="V2" s="117"/>
      <c r="W2" s="117"/>
      <c r="X2" s="117"/>
    </row>
    <row r="3" spans="20:22" ht="18" customHeight="1">
      <c r="T3" s="121" t="s">
        <v>56</v>
      </c>
      <c r="U3" s="122"/>
      <c r="V3" s="123"/>
    </row>
    <row r="4" spans="20:22" ht="18.75" customHeight="1" thickBot="1">
      <c r="T4" s="124" t="s">
        <v>57</v>
      </c>
      <c r="U4" s="125"/>
      <c r="V4" s="126"/>
    </row>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thickBot="1"/>
    <row r="54" spans="2:24" ht="15" customHeight="1" thickBot="1">
      <c r="B54" s="118" t="s">
        <v>63</v>
      </c>
      <c r="C54" s="119"/>
      <c r="D54" s="119"/>
      <c r="E54" s="119"/>
      <c r="F54" s="119"/>
      <c r="G54" s="119"/>
      <c r="H54" s="119"/>
      <c r="I54" s="119"/>
      <c r="J54" s="119"/>
      <c r="K54" s="119"/>
      <c r="L54" s="119"/>
      <c r="M54" s="119"/>
      <c r="N54" s="119"/>
      <c r="O54" s="119"/>
      <c r="P54" s="119"/>
      <c r="Q54" s="119"/>
      <c r="R54" s="119"/>
      <c r="S54" s="119"/>
      <c r="T54" s="119"/>
      <c r="U54" s="119"/>
      <c r="V54" s="119"/>
      <c r="W54" s="119"/>
      <c r="X54" s="120"/>
    </row>
    <row r="55" ht="15" customHeight="1"/>
    <row r="56" ht="15" customHeight="1" hidden="1"/>
    <row r="57" ht="15" customHeight="1" hidden="1"/>
    <row r="58" ht="15" customHeight="1" hidden="1"/>
  </sheetData>
  <sheetProtection password="C6AC" sheet="1" objects="1" scenarios="1"/>
  <mergeCells count="4">
    <mergeCell ref="B2:X2"/>
    <mergeCell ref="B54:X54"/>
    <mergeCell ref="T3:V3"/>
    <mergeCell ref="T4:V4"/>
  </mergeCells>
  <hyperlinks>
    <hyperlink ref="B54:X54" r:id="rId1" display="Esta ajuda ainda está incompleta.... Visite o site (clicando aqui) para uma posterior atualização"/>
    <hyperlink ref="T3:V4" location="Princ!A1" display="Voltar para"/>
  </hyperlinks>
  <printOptions/>
  <pageMargins left="0.75" right="0.75" top="1" bottom="1" header="0.492125985" footer="0.492125985"/>
  <pageSetup horizontalDpi="120" verticalDpi="120" orientation="portrait" r:id="rId8"/>
  <drawing r:id="rId7"/>
  <legacyDrawing r:id="rId6"/>
  <oleObjects>
    <oleObject progId="Paint.Picture" shapeId="198938" r:id="rId2"/>
    <oleObject progId="Paint.Picture" shapeId="245815" r:id="rId3"/>
    <oleObject progId="Paint.Picture" shapeId="408639" r:id="rId4"/>
    <oleObject progId="Paint.Picture" shapeId="497213"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 CASA DE MONTES CLAROS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FARMACIABC</dc:creator>
  <cp:keywords/>
  <dc:description/>
  <cp:lastModifiedBy>FARMACIABC</cp:lastModifiedBy>
  <cp:lastPrinted>2006-01-20T10:01:19Z</cp:lastPrinted>
  <dcterms:created xsi:type="dcterms:W3CDTF">2005-10-26T09:22:44Z</dcterms:created>
  <dcterms:modified xsi:type="dcterms:W3CDTF">2006-01-20T15:05:54Z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